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davky" sheetId="1" r:id="rId1"/>
    <sheet name="pr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<sst xmlns="http://schemas.openxmlformats.org/spreadsheetml/2006/main" count="582" uniqueCount="281">
  <si>
    <t>€</t>
  </si>
  <si>
    <t>Bežné výdavky</t>
  </si>
  <si>
    <t>Rozpočet 2009</t>
  </si>
  <si>
    <t>Plnenie 2009</t>
  </si>
  <si>
    <t>%</t>
  </si>
  <si>
    <t>01.1.1 Výdavky verejnej správy</t>
  </si>
  <si>
    <t>Mzdy, platy, sl.príjmy a ost.os.vyrovnania</t>
  </si>
  <si>
    <t>Poistné a príspevky do poisťovní</t>
  </si>
  <si>
    <t>Tovary a služby</t>
  </si>
  <si>
    <t>z toho  631</t>
  </si>
  <si>
    <t>Cestovné náhrady</t>
  </si>
  <si>
    <t>Energia, voda, telekomunikácie</t>
  </si>
  <si>
    <t>Materiál:</t>
  </si>
  <si>
    <t>001.</t>
  </si>
  <si>
    <t>interiérové vybavenie</t>
  </si>
  <si>
    <t>002.</t>
  </si>
  <si>
    <t>výpočtová technika</t>
  </si>
  <si>
    <t>004.</t>
  </si>
  <si>
    <t>prevádzkové stroje a zariadenia</t>
  </si>
  <si>
    <t>006.</t>
  </si>
  <si>
    <t>všeobecný materiál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</si>
  <si>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</si>
  <si>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</si>
  <si>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</si>
  <si>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</si>
  <si>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</si>
  <si>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</si>
  <si>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</si>
  <si>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</si>
  <si>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</si>
  <si>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</si>
  <si>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Doprava:</t>
  </si>
  <si>
    <t>palivo, mazivá, oleje</t>
  </si>
  <si>
    <t>údržba, opravy</t>
  </si>
  <si>
    <t>003.</t>
  </si>
  <si>
    <t>poistenie</t>
  </si>
  <si>
    <t>prepravné</t>
  </si>
  <si>
    <t>005.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</si>
  <si>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</si>
  <si>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</si>
  <si>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</si>
  <si>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</si>
  <si>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</si>
  <si>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</si>
  <si>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</si>
  <si>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</si>
  <si>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</si>
  <si>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</si>
  <si>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</si>
  <si>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</si>
  <si>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</si>
  <si>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špeciálne služby</t>
  </si>
  <si>
    <t>štúdie, posudky</t>
  </si>
  <si>
    <t>012.</t>
  </si>
  <si>
    <t>poplatky, odvody a dane</t>
  </si>
  <si>
    <t>014.</t>
  </si>
  <si>
    <t>stravovanie</t>
  </si>
  <si>
    <t>015.</t>
  </si>
  <si>
    <t>poistné</t>
  </si>
  <si>
    <t>prídel do sociálneho fondu</t>
  </si>
  <si>
    <t>026.</t>
  </si>
  <si>
    <t>kolkové známky</t>
  </si>
  <si>
    <t>027.</t>
  </si>
  <si>
    <t>Odmeny a príspevky</t>
  </si>
  <si>
    <t>Bežné transfery</t>
  </si>
  <si>
    <t>na spoločný obecný úrad</t>
  </si>
  <si>
    <t>na členské príspevky</t>
  </si>
  <si>
    <t>01.1.2 Finančná a rozpočtová oblasť</t>
  </si>
  <si>
    <t>Služby</t>
  </si>
  <si>
    <t>01.3.3 Iné všeobecné služby /matrika/</t>
  </si>
  <si>
    <t>Energie a telekomunikácie</t>
  </si>
  <si>
    <t>Materiál</t>
  </si>
  <si>
    <t>Všeobecný 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</si>
  <si>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</si>
  <si>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</si>
  <si>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</si>
  <si>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</si>
  <si>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</si>
  <si>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02</t>
  </si>
  <si>
    <t>Civilná ochrana</t>
  </si>
  <si>
    <t>03.1.0 Policajné služby</t>
  </si>
  <si>
    <t>007.</t>
  </si>
  <si>
    <t>Špeciálny materiál</t>
  </si>
  <si>
    <t>Pracovné odevy, obuv, prac. Pomôcky</t>
  </si>
  <si>
    <t>Dopravné</t>
  </si>
  <si>
    <t>Palivá, mazivá, oleje</t>
  </si>
  <si>
    <t>Údržba, opravy</t>
  </si>
  <si>
    <t>Poistenie</t>
  </si>
  <si>
    <t>Transfery (členské, odchodné)</t>
  </si>
  <si>
    <t>03.2.0 Požiarna ochrana</t>
  </si>
  <si>
    <t>Stroje, zariadenia, technika</t>
  </si>
  <si>
    <t>Pracovné odevy, obuv a prac. Pomôcky</t>
  </si>
  <si>
    <t>03</t>
  </si>
  <si>
    <t>Policajné služby, PO</t>
  </si>
  <si>
    <t>04.1.1 Všeobecná ekonomická a obchodná oblasť</t>
  </si>
  <si>
    <t>04.1.2 Všeobecno - pracovná oblasť /aktivačná činnosť/</t>
  </si>
  <si>
    <t>04.4.3 Výstavba</t>
  </si>
  <si>
    <t>Špeciálne služby</t>
  </si>
  <si>
    <t>04.5.1 Cestná doprava</t>
  </si>
  <si>
    <t>04.7.3 Cestovný ruch</t>
  </si>
  <si>
    <t>04</t>
  </si>
  <si>
    <t>Ekonomická oblasť</t>
  </si>
  <si>
    <t>05.1.0 Nakladanie s odpadmi</t>
  </si>
  <si>
    <t>Palivá, mazivá a oleje</t>
  </si>
  <si>
    <t>Prenájom</t>
  </si>
  <si>
    <t>05.2.0 Nakladanie s odpadovými vodami</t>
  </si>
  <si>
    <t>05.6.0 Ochrana životného prostredia</t>
  </si>
  <si>
    <t>05</t>
  </si>
  <si>
    <t>Ochrana životného prostredia</t>
  </si>
  <si>
    <t>06.2.0 Rozvoj obce</t>
  </si>
  <si>
    <t>06.4.0 Verejné osvetlenie</t>
  </si>
  <si>
    <t>06</t>
  </si>
  <si>
    <t>Občianska vybavenosť</t>
  </si>
  <si>
    <t>07.6.0 Zdravotníctvo inde neklasifikované</t>
  </si>
  <si>
    <t>07</t>
  </si>
  <si>
    <t>Zdravotníctvo</t>
  </si>
  <si>
    <t>08.1.0 Rekreačné a športové služby</t>
  </si>
  <si>
    <t xml:space="preserve">Transfery  </t>
  </si>
  <si>
    <t>08.2.0 Kultúrne služby</t>
  </si>
  <si>
    <t>08.2.0.3 Klubové a špeciálne kultúrne zariadenia</t>
  </si>
  <si>
    <t>08.2.0.5 Knižnice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</si>
  <si>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</si>
  <si>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</si>
  <si>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</si>
  <si>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</si>
  <si>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630,640,</t>
  </si>
  <si>
    <t>Správa cintorínov</t>
  </si>
  <si>
    <t>Transfery</t>
  </si>
  <si>
    <t>Nezisk.org.poskyt.všeob.prospešné služby</t>
  </si>
  <si>
    <t>08</t>
  </si>
  <si>
    <t>Športové, kultúrne a spol.služby</t>
  </si>
  <si>
    <t>09.1.1.1 Predškolská výchova s bežnou starostlivosťou</t>
  </si>
  <si>
    <t>MŠ</t>
  </si>
  <si>
    <t>610,620,</t>
  </si>
  <si>
    <t>ZŠS</t>
  </si>
  <si>
    <t>09.1.2.1 Základné vzdelanie s bežnou starostlivosťou</t>
  </si>
  <si>
    <t>09.1.2.2</t>
  </si>
  <si>
    <t>ŠKD</t>
  </si>
  <si>
    <t>Vzdelávacie poukazy</t>
  </si>
  <si>
    <t>09.6.0.</t>
  </si>
  <si>
    <t>Zariadenie školského stravovania</t>
  </si>
  <si>
    <t>09</t>
  </si>
  <si>
    <t>Vzdelávanie</t>
  </si>
  <si>
    <t>10  Sociálne zabezpečenie</t>
  </si>
  <si>
    <t>10.2.0.2</t>
  </si>
  <si>
    <t>Stravovanie dôchodcov</t>
  </si>
  <si>
    <t>Vianočné poukážky</t>
  </si>
  <si>
    <t>10.7.0.2</t>
  </si>
  <si>
    <t>Pohrebné</t>
  </si>
  <si>
    <t>10.7.0.</t>
  </si>
  <si>
    <t>Jednorázová dávka v HN</t>
  </si>
  <si>
    <t>10.4.0.2</t>
  </si>
  <si>
    <t>Komunitné a informačné centrum</t>
  </si>
  <si>
    <t>10.2.0.2.</t>
  </si>
  <si>
    <t>Opatrovateľská služba</t>
  </si>
  <si>
    <t>10.7.0.1.</t>
  </si>
  <si>
    <t>Sociálne príspevky</t>
  </si>
  <si>
    <t>motivačný príspevok</t>
  </si>
  <si>
    <t>škoské potreby</t>
  </si>
  <si>
    <t>na stravovanie detí v HN</t>
  </si>
  <si>
    <t>príspevok na dopravu</t>
  </si>
  <si>
    <t>10</t>
  </si>
  <si>
    <t>Sociálne zabezpečenie</t>
  </si>
  <si>
    <t>Bežné výdavky spolu:</t>
  </si>
  <si>
    <t>Kapitálové výdavky</t>
  </si>
  <si>
    <t>Nákup výpočtovej techniky</t>
  </si>
  <si>
    <t>Rekonštrukcia strojov a zariadení</t>
  </si>
  <si>
    <t>Umelecké diela a zbierky</t>
  </si>
  <si>
    <t>Rekonštrukcia a prístavba hasičskej zbrojnice</t>
  </si>
  <si>
    <t>04.5.1.3 Správa a údržba ciest</t>
  </si>
  <si>
    <t>Rekonštrukcia ciest, chodníkov</t>
  </si>
  <si>
    <t>06.4.0. Verejné osvetlenie</t>
  </si>
  <si>
    <t>Prípravná a projektová dokumentácia</t>
  </si>
  <si>
    <t>Rekonštrukcia a modernizácia VO</t>
  </si>
  <si>
    <t>Realizácia stavieb</t>
  </si>
  <si>
    <t>06.2.0 Rozvoj obcí</t>
  </si>
  <si>
    <t>Nákup pozemkov a stavieb</t>
  </si>
  <si>
    <t>Projektová dokumentácia</t>
  </si>
  <si>
    <t>Komunitné centrum</t>
  </si>
  <si>
    <t>Rekonštrukcia autobusových zastávok</t>
  </si>
  <si>
    <t>Kultúrno - spoločenské centrum</t>
  </si>
  <si>
    <t>Viacúčelové športové ihrisko</t>
  </si>
  <si>
    <t>Rekonštrukcia a modernizácia</t>
  </si>
  <si>
    <t>Kapitálové výdavky spolu: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</si>
  <si>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</si>
  <si>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</si>
  <si>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</si>
  <si>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</si>
  <si>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</si>
  <si>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</si>
  <si>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</si>
  <si>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</si>
  <si>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</si>
  <si>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</si>
  <si>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</si>
  <si>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</si>
  <si>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</si>
  <si>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Daňové príjmy - dane z príjmov, dane z majetku</t>
  </si>
  <si>
    <t>Výnos dane z príjmov poukázaný samospráve</t>
  </si>
  <si>
    <t>Daň z nehnuteľností</t>
  </si>
  <si>
    <t>Daň z pozemkov</t>
  </si>
  <si>
    <t>Daň zo stavieb</t>
  </si>
  <si>
    <t>Daň z bytov</t>
  </si>
  <si>
    <t>Daňové príjmy - dane za špecifické služby</t>
  </si>
  <si>
    <t>Daň za psa</t>
  </si>
  <si>
    <t>Daň za zábavné hracie prístroje</t>
  </si>
  <si>
    <t>Daň za užívanie verejného priestranstva</t>
  </si>
  <si>
    <t>Daň za komunálny odpad</t>
  </si>
  <si>
    <t>Daň za umiestnenie jadrového zar.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</si>
  <si>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</si>
  <si>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</si>
  <si>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</si>
  <si>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</si>
  <si>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</si>
  <si>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</si>
  <si>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</si>
  <si>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</si>
  <si>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</si>
  <si>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</si>
  <si>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</si>
  <si>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Za materské školy a ŠKD</t>
  </si>
  <si>
    <t>Za stravné /OcÚ/</t>
  </si>
  <si>
    <t>Za stravné /ZŠ/</t>
  </si>
  <si>
    <t>Príspevky z recyklačného fondu</t>
  </si>
  <si>
    <t>Iné nedaňové príjmy</t>
  </si>
  <si>
    <t>Úroky z úverov a vkladov</t>
  </si>
  <si>
    <t>008.</t>
  </si>
  <si>
    <t>Z výťažkov z lotérií</t>
  </si>
  <si>
    <t>019.</t>
  </si>
  <si>
    <t>Z refundácie</t>
  </si>
  <si>
    <t>Tuzemské bežné granty a transfery</t>
  </si>
  <si>
    <t>Dotácia na školstvo</t>
  </si>
  <si>
    <t>Dotácia na matričnú činnosť</t>
  </si>
  <si>
    <t>Dotácia na podporu zamestnanosti</t>
  </si>
  <si>
    <t>Dotácia na stavebný úrad</t>
  </si>
  <si>
    <t>Dotácia pozemné komunikácie</t>
  </si>
  <si>
    <t xml:space="preserve">001. </t>
  </si>
  <si>
    <t>Dotácia na ochranu ŽP</t>
  </si>
  <si>
    <t>Dotácia na motivačný príspevok</t>
  </si>
  <si>
    <t>Dotácia na dopravné</t>
  </si>
  <si>
    <t>Dotácia na vzdelávacie poukazy</t>
  </si>
  <si>
    <t>Dotácia na stravovanie detí v HN</t>
  </si>
  <si>
    <t>Dotácia na školské potreby</t>
  </si>
  <si>
    <t>Transfer z FSR na KaIC</t>
  </si>
  <si>
    <t>Dotácia na vzdelávanie zamestnancov</t>
  </si>
  <si>
    <t>Zahraničné transfery a granty</t>
  </si>
  <si>
    <t>Prostriedky z rozpočtu EU</t>
  </si>
  <si>
    <t>Bežné príjmy spolu</t>
  </si>
  <si>
    <t>Príjem z predaja kapitálových aktív</t>
  </si>
  <si>
    <t>Príjem z predaja pozemkov a nehm.aktív</t>
  </si>
  <si>
    <t>ÚV SR (viacúčelové ihrisko)</t>
  </si>
  <si>
    <t>MVRR SR – VO</t>
  </si>
  <si>
    <t>MVaRR SR (škola)</t>
  </si>
  <si>
    <t>MV SR (hasičská zbrojnica)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</si>
  <si>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</si>
  <si>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</si>
  <si>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</si>
  <si>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</si>
  <si>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</si>
  <si>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Tuzemské úvery, pôžičky a návratné finančné výpomoci</t>
  </si>
  <si>
    <t>Bankové úvery dlhodobé</t>
  </si>
  <si>
    <t>Ostatné úvery a návratné finančné výpomoci</t>
  </si>
  <si>
    <t>Transfer na osobitného príjemcu-RP</t>
  </si>
  <si>
    <t>Dotácia na podporu zam.-Lenkeyová</t>
  </si>
  <si>
    <t>023.</t>
  </si>
  <si>
    <t>osobitný príjemca-RP</t>
  </si>
  <si>
    <r>
      <t>05.</t>
    </r>
    <r>
      <rPr>
        <i/>
        <sz val="10"/>
        <rFont val="Arial CE"/>
        <family val="0"/>
      </rPr>
      <t>2.0 Nakladanie s odpadovými vodami</t>
    </r>
  </si>
  <si>
    <t>Rozpočet 2010</t>
  </si>
  <si>
    <t>Plnenie 2010</t>
  </si>
  <si>
    <t>Leader</t>
  </si>
  <si>
    <t>MVaRR SR (centrum obce)</t>
  </si>
  <si>
    <t>Rekonštrukcia parku</t>
  </si>
  <si>
    <t>Výstavba centra obce</t>
  </si>
  <si>
    <t>Dotácia na školstvo-MŠ</t>
  </si>
  <si>
    <t>odmeny na základe dohôd-pre čl.zast.</t>
  </si>
  <si>
    <t>PLNENIE ROZPOČTU PRÍJMOV K 30.06.2010</t>
  </si>
  <si>
    <t>Dotácia na podporu športu - MOS</t>
  </si>
  <si>
    <t>Od Ministerstva financií SR-z tit.výpadku daní</t>
  </si>
  <si>
    <t>PLNENIE ROZPOČTU VÝDAVKOV k 30.06.2010</t>
  </si>
  <si>
    <t>Služby,školenia</t>
  </si>
  <si>
    <t>Odstupné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</si>
</sst>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,_S_k_-;\-* #,##0.00,_S_k_-;_-* \-??\ _S_k_-;_-@_-"/>
    <numFmt numFmtId="173" formatCode="dd/mm/yyyy"/>
    <numFmt numFmtId="174" formatCode="#,##0;\-#,##0"/>
    <numFmt numFmtId="175" formatCode="0.000"/>
    <numFmt numFmtId="176" formatCode="0.0"/>
    <numFmt numFmtId="177" formatCode="#,##0.0"/>
    <numFmt numFmtId="178" formatCode="0.0000"/>
  </numFmts>
  <fonts count="1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0" fillId="0" borderId="0" applyFill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left"/>
    </xf>
    <xf numFmtId="3" fontId="6" fillId="3" borderId="4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 vertical="top"/>
    </xf>
    <xf numFmtId="4" fontId="6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19" applyNumberFormat="1" applyFont="1" applyFill="1" applyBorder="1" applyAlignment="1" applyProtection="1">
      <alignment horizontal="right"/>
      <protection/>
    </xf>
    <xf numFmtId="4" fontId="4" fillId="0" borderId="4" xfId="19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172" fontId="7" fillId="0" borderId="2" xfId="15" applyFont="1" applyFill="1" applyBorder="1" applyAlignment="1" applyProtection="1">
      <alignment horizontal="left"/>
      <protection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8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173" fontId="5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3" fontId="10" fillId="0" borderId="4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3" fontId="3" fillId="4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3" fontId="6" fillId="3" borderId="12" xfId="0" applyNumberFormat="1" applyFont="1" applyFill="1" applyBorder="1" applyAlignment="1">
      <alignment/>
    </xf>
    <xf numFmtId="3" fontId="6" fillId="3" borderId="12" xfId="0" applyNumberFormat="1" applyFont="1" applyFill="1" applyBorder="1" applyAlignment="1">
      <alignment horizontal="right"/>
    </xf>
    <xf numFmtId="4" fontId="6" fillId="3" borderId="12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0" fontId="3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3" fontId="4" fillId="2" borderId="25" xfId="0" applyNumberFormat="1" applyFont="1" applyFill="1" applyBorder="1" applyAlignment="1">
      <alignment horizontal="right"/>
    </xf>
    <xf numFmtId="4" fontId="4" fillId="2" borderId="2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/>
    </xf>
    <xf numFmtId="174" fontId="5" fillId="0" borderId="4" xfId="0" applyNumberFormat="1" applyFont="1" applyBorder="1" applyAlignment="1">
      <alignment/>
    </xf>
    <xf numFmtId="174" fontId="7" fillId="0" borderId="4" xfId="0" applyNumberFormat="1" applyFont="1" applyBorder="1" applyAlignment="1">
      <alignment horizontal="left"/>
    </xf>
    <xf numFmtId="174" fontId="7" fillId="0" borderId="4" xfId="0" applyNumberFormat="1" applyFont="1" applyBorder="1" applyAlignment="1">
      <alignment/>
    </xf>
    <xf numFmtId="174" fontId="7" fillId="0" borderId="18" xfId="0" applyNumberFormat="1" applyFont="1" applyBorder="1" applyAlignment="1">
      <alignment horizontal="left"/>
    </xf>
    <xf numFmtId="174" fontId="4" fillId="2" borderId="25" xfId="0" applyNumberFormat="1" applyFont="1" applyFill="1" applyBorder="1" applyAlignment="1">
      <alignment horizontal="right"/>
    </xf>
    <xf numFmtId="174" fontId="4" fillId="2" borderId="24" xfId="0" applyNumberFormat="1" applyFont="1" applyFill="1" applyBorder="1" applyAlignment="1">
      <alignment horizontal="right"/>
    </xf>
    <xf numFmtId="4" fontId="7" fillId="2" borderId="25" xfId="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4" fillId="2" borderId="25" xfId="0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4" fillId="4" borderId="18" xfId="0" applyFont="1" applyFill="1" applyBorder="1" applyAlignment="1">
      <alignment horizontal="justify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4" borderId="2" xfId="0" applyFont="1" applyFill="1" applyBorder="1" applyAlignment="1">
      <alignment/>
    </xf>
    <xf numFmtId="3" fontId="7" fillId="5" borderId="4" xfId="0" applyNumberFormat="1" applyFont="1" applyFill="1" applyBorder="1" applyAlignment="1">
      <alignment horizontal="right"/>
    </xf>
    <xf numFmtId="4" fontId="7" fillId="5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4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/>
    </xf>
    <xf numFmtId="0" fontId="6" fillId="3" borderId="0" xfId="0" applyFont="1" applyFill="1" applyBorder="1" applyAlignment="1">
      <alignment vertical="top"/>
    </xf>
    <xf numFmtId="0" fontId="6" fillId="3" borderId="14" xfId="0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right"/>
    </xf>
    <xf numFmtId="2" fontId="7" fillId="0" borderId="26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2" fontId="4" fillId="2" borderId="25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2" fontId="3" fillId="2" borderId="25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3" fillId="2" borderId="25" xfId="0" applyFont="1" applyFill="1" applyBorder="1" applyAlignment="1">
      <alignment/>
    </xf>
    <xf numFmtId="3" fontId="3" fillId="2" borderId="25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2" fontId="7" fillId="4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6" borderId="4" xfId="0" applyNumberFormat="1" applyFont="1" applyFill="1" applyBorder="1" applyAlignment="1">
      <alignment horizontal="center"/>
    </xf>
    <xf numFmtId="4" fontId="4" fillId="6" borderId="4" xfId="0" applyNumberFormat="1" applyFont="1" applyFill="1" applyBorder="1" applyAlignment="1">
      <alignment horizontal="center"/>
    </xf>
    <xf numFmtId="4" fontId="4" fillId="6" borderId="12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2" fontId="7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1"/>
  <sheetViews>
    <sheetView tabSelected="1" workbookViewId="0" topLeftCell="A313">
      <selection activeCell="G350" sqref="G350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33.00390625" style="1" customWidth="1"/>
    <col min="4" max="4" width="8.75390625" style="1" customWidth="1"/>
    <col min="5" max="5" width="7.75390625" style="1" customWidth="1"/>
    <col min="6" max="6" width="8.625" style="1" customWidth="1"/>
    <col min="7" max="7" width="7.75390625" style="1" customWidth="1"/>
    <col min="8" max="8" width="7.75390625" style="2" customWidth="1"/>
    <col min="9" max="16384" width="9.00390625" style="1" customWidth="1"/>
  </cols>
  <sheetData>
    <row r="1" spans="1:7" ht="15.75">
      <c r="A1" s="281" t="s">
        <v>278</v>
      </c>
      <c r="B1" s="281"/>
      <c r="C1" s="281"/>
      <c r="D1" s="281"/>
      <c r="E1" s="281"/>
      <c r="F1" s="3"/>
      <c r="G1" s="3" t="s">
        <v>0</v>
      </c>
    </row>
    <row r="2" spans="3:7" ht="15.75">
      <c r="C2" s="4"/>
      <c r="D2" s="4"/>
      <c r="E2" s="4"/>
      <c r="F2" s="3"/>
      <c r="G2" s="3"/>
    </row>
    <row r="3" spans="1:8" s="10" customFormat="1" ht="22.5" customHeight="1">
      <c r="A3" s="5" t="s">
        <v>1</v>
      </c>
      <c r="B3" s="6"/>
      <c r="C3" s="7"/>
      <c r="D3" s="8" t="s">
        <v>2</v>
      </c>
      <c r="E3" s="8" t="s">
        <v>3</v>
      </c>
      <c r="F3" s="8" t="s">
        <v>267</v>
      </c>
      <c r="G3" s="8" t="s">
        <v>268</v>
      </c>
      <c r="H3" s="9" t="s">
        <v>4</v>
      </c>
    </row>
    <row r="4" spans="1:8" ht="12.75">
      <c r="A4" s="11" t="s">
        <v>5</v>
      </c>
      <c r="B4" s="12"/>
      <c r="C4" s="13"/>
      <c r="D4" s="15">
        <v>226950</v>
      </c>
      <c r="E4" s="14">
        <f>E5+E6+E7</f>
        <v>234965.09</v>
      </c>
      <c r="F4" s="15">
        <v>182610</v>
      </c>
      <c r="G4" s="14">
        <f>G5+G6+G7</f>
        <v>67291.61</v>
      </c>
      <c r="H4" s="16">
        <f>G4/F4*100</f>
        <v>36.84990416735119</v>
      </c>
    </row>
    <row r="5" spans="1:8" s="23" customFormat="1" ht="11.25">
      <c r="A5" s="17">
        <v>610</v>
      </c>
      <c r="B5" s="18"/>
      <c r="C5" s="19" t="s">
        <v>6</v>
      </c>
      <c r="D5" s="21">
        <v>72000</v>
      </c>
      <c r="E5" s="20">
        <v>68466</v>
      </c>
      <c r="F5" s="21">
        <v>72000</v>
      </c>
      <c r="G5" s="20">
        <v>28097</v>
      </c>
      <c r="H5" s="22"/>
    </row>
    <row r="6" spans="1:8" ht="12.75">
      <c r="A6" s="17">
        <v>620</v>
      </c>
      <c r="B6" s="24"/>
      <c r="C6" s="25" t="s">
        <v>7</v>
      </c>
      <c r="D6" s="26">
        <v>23000</v>
      </c>
      <c r="E6" s="27">
        <v>20928</v>
      </c>
      <c r="F6" s="26">
        <v>23000</v>
      </c>
      <c r="G6" s="27">
        <v>7415</v>
      </c>
      <c r="H6" s="28"/>
    </row>
    <row r="7" spans="1:8" s="10" customFormat="1" ht="12.75">
      <c r="A7" s="29">
        <v>630</v>
      </c>
      <c r="B7" s="30"/>
      <c r="C7" s="31" t="s">
        <v>8</v>
      </c>
      <c r="D7" s="20">
        <v>131950</v>
      </c>
      <c r="E7" s="20">
        <f>E8+E9+E10+E20+E26+E30+E34+E48</f>
        <v>145571.09</v>
      </c>
      <c r="F7" s="20">
        <v>87610</v>
      </c>
      <c r="G7" s="20">
        <f>G8+G9+G10+G20+G26+G30+G34</f>
        <v>31779.61</v>
      </c>
      <c r="H7" s="22"/>
    </row>
    <row r="8" spans="1:8" s="10" customFormat="1" ht="12.75">
      <c r="A8" s="32" t="s">
        <v>9</v>
      </c>
      <c r="B8" s="33"/>
      <c r="C8" s="34" t="s">
        <v>10</v>
      </c>
      <c r="D8" s="35">
        <v>20</v>
      </c>
      <c r="E8" s="35">
        <v>16</v>
      </c>
      <c r="F8" s="35">
        <v>20</v>
      </c>
      <c r="G8" s="35">
        <v>3</v>
      </c>
      <c r="H8" s="36"/>
    </row>
    <row r="9" spans="1:8" s="10" customFormat="1" ht="12.75">
      <c r="A9" s="32">
        <v>632</v>
      </c>
      <c r="B9" s="33"/>
      <c r="C9" s="34" t="s">
        <v>11</v>
      </c>
      <c r="D9" s="35">
        <v>20000</v>
      </c>
      <c r="E9" s="35">
        <v>16480</v>
      </c>
      <c r="F9" s="35">
        <v>20000</v>
      </c>
      <c r="G9" s="35">
        <v>5563</v>
      </c>
      <c r="H9" s="36"/>
    </row>
    <row r="10" spans="1:11" s="10" customFormat="1" ht="12.75">
      <c r="A10" s="37">
        <v>633</v>
      </c>
      <c r="B10" s="38"/>
      <c r="C10" s="39" t="s">
        <v>12</v>
      </c>
      <c r="D10" s="40">
        <v>28170</v>
      </c>
      <c r="E10" s="40">
        <f>E11+E12+E13+E14+E15+E16+E17+E18+E19</f>
        <v>30029.63</v>
      </c>
      <c r="F10" s="40">
        <v>22050</v>
      </c>
      <c r="G10" s="40">
        <f>G11+G12+G13+G14+G15+G16+G17+G18+G19</f>
        <v>7571</v>
      </c>
      <c r="H10" s="41"/>
      <c r="K10" s="42"/>
    </row>
    <row r="11" spans="1:11" s="10" customFormat="1" ht="12.75">
      <c r="A11" s="43">
        <v>633</v>
      </c>
      <c r="B11" s="44" t="s">
        <v>13</v>
      </c>
      <c r="C11" s="45" t="s">
        <v>14</v>
      </c>
      <c r="D11" s="46">
        <v>0</v>
      </c>
      <c r="E11" s="46">
        <v>0</v>
      </c>
      <c r="F11" s="46">
        <v>0</v>
      </c>
      <c r="G11" s="46"/>
      <c r="H11" s="47"/>
      <c r="K11" s="42"/>
    </row>
    <row r="12" spans="1:11" ht="12.75">
      <c r="A12" s="48">
        <v>633</v>
      </c>
      <c r="B12" s="49" t="s">
        <v>15</v>
      </c>
      <c r="C12" s="50" t="s">
        <v>16</v>
      </c>
      <c r="D12" s="51">
        <v>20</v>
      </c>
      <c r="E12" s="51">
        <v>705.7</v>
      </c>
      <c r="F12" s="51">
        <v>0</v>
      </c>
      <c r="G12" s="51">
        <v>246</v>
      </c>
      <c r="H12" s="52"/>
      <c r="K12" s="42"/>
    </row>
    <row r="13" spans="1:11" ht="12.75">
      <c r="A13" s="48">
        <v>633</v>
      </c>
      <c r="B13" s="49" t="s">
        <v>37</v>
      </c>
      <c r="C13" s="50" t="s">
        <v>18</v>
      </c>
      <c r="D13" s="51">
        <v>0</v>
      </c>
      <c r="E13" s="51">
        <v>0</v>
      </c>
      <c r="F13" s="51">
        <v>0</v>
      </c>
      <c r="G13" s="51">
        <v>717</v>
      </c>
      <c r="H13" s="52"/>
      <c r="K13" s="42"/>
    </row>
    <row r="14" spans="1:11" ht="12.75">
      <c r="A14" s="48">
        <v>633</v>
      </c>
      <c r="B14" s="53" t="s">
        <v>19</v>
      </c>
      <c r="C14" s="50" t="s">
        <v>20</v>
      </c>
      <c r="D14" s="51">
        <v>15000</v>
      </c>
      <c r="E14" s="51">
        <v>18873.73</v>
      </c>
      <c r="F14" s="51">
        <v>10000</v>
      </c>
      <c r="G14" s="51">
        <v>3004</v>
      </c>
      <c r="H14" s="52"/>
      <c r="K14" s="42"/>
    </row>
    <row r="15" spans="1:11" ht="12.75">
      <c r="A15" s="48">
        <v>633</v>
      </c>
      <c r="B15" s="53" t="s">
        <v>21</v>
      </c>
      <c r="C15" s="50" t="s">
        <v>22</v>
      </c>
      <c r="D15" s="51">
        <v>6000</v>
      </c>
      <c r="E15" s="51">
        <v>3684</v>
      </c>
      <c r="F15" s="51">
        <v>5000</v>
      </c>
      <c r="G15" s="51">
        <v>1751</v>
      </c>
      <c r="H15" s="52"/>
      <c r="K15" s="42"/>
    </row>
    <row r="16" spans="1:11" ht="12.75">
      <c r="A16" s="48">
        <v>633</v>
      </c>
      <c r="B16" s="53" t="s">
        <v>23</v>
      </c>
      <c r="C16" s="50" t="s">
        <v>24</v>
      </c>
      <c r="D16" s="51">
        <v>100</v>
      </c>
      <c r="E16" s="51">
        <v>4</v>
      </c>
      <c r="F16" s="51">
        <v>0</v>
      </c>
      <c r="G16" s="51">
        <v>48</v>
      </c>
      <c r="H16" s="52"/>
      <c r="K16" s="42"/>
    </row>
    <row r="17" spans="1:11" ht="12.75">
      <c r="A17" s="48">
        <v>633</v>
      </c>
      <c r="B17" s="53" t="s">
        <v>25</v>
      </c>
      <c r="C17" s="50" t="s">
        <v>26</v>
      </c>
      <c r="D17" s="51">
        <v>50</v>
      </c>
      <c r="E17" s="51">
        <v>169</v>
      </c>
      <c r="F17" s="51">
        <v>50</v>
      </c>
      <c r="G17" s="51">
        <v>11</v>
      </c>
      <c r="H17" s="52"/>
      <c r="K17" s="42"/>
    </row>
    <row r="18" spans="1:11" ht="12.75">
      <c r="A18" s="48">
        <v>633</v>
      </c>
      <c r="B18" s="53" t="s">
        <v>27</v>
      </c>
      <c r="C18" s="50" t="s">
        <v>28</v>
      </c>
      <c r="D18" s="51">
        <v>5000</v>
      </c>
      <c r="E18" s="51">
        <v>5082.07</v>
      </c>
      <c r="F18" s="51">
        <v>5000</v>
      </c>
      <c r="G18" s="51">
        <v>1238</v>
      </c>
      <c r="H18" s="52"/>
      <c r="K18" s="54"/>
    </row>
    <row r="19" spans="1:8" ht="12.75">
      <c r="A19" s="48">
        <v>633</v>
      </c>
      <c r="B19" s="53" t="s">
        <v>29</v>
      </c>
      <c r="C19" s="50" t="s">
        <v>30</v>
      </c>
      <c r="D19" s="51">
        <v>2000</v>
      </c>
      <c r="E19" s="51">
        <v>1511.13</v>
      </c>
      <c r="F19" s="51">
        <v>2000</v>
      </c>
      <c r="G19" s="51">
        <v>556</v>
      </c>
      <c r="H19" s="52"/>
    </row>
    <row r="20" spans="1:8" s="10" customFormat="1" ht="12.75">
      <c r="A20" s="37">
        <v>634</v>
      </c>
      <c r="B20" s="38"/>
      <c r="C20" s="39" t="s">
        <v>31</v>
      </c>
      <c r="D20" s="40">
        <v>8600</v>
      </c>
      <c r="E20" s="40">
        <f>E21+E22+E23+E24+E25</f>
        <v>8210.800000000001</v>
      </c>
      <c r="F20" s="40">
        <v>7240</v>
      </c>
      <c r="G20" s="40">
        <f>G21+G22+G23+G24+G25</f>
        <v>2115.9700000000003</v>
      </c>
      <c r="H20" s="41"/>
    </row>
    <row r="21" spans="1:8" ht="12.75">
      <c r="A21" s="55">
        <v>634</v>
      </c>
      <c r="B21" s="56" t="s">
        <v>13</v>
      </c>
      <c r="C21" s="57" t="s">
        <v>32</v>
      </c>
      <c r="D21" s="58">
        <v>5000</v>
      </c>
      <c r="E21" s="58">
        <v>5309.21</v>
      </c>
      <c r="F21" s="58">
        <v>4000</v>
      </c>
      <c r="G21" s="58">
        <v>1754</v>
      </c>
      <c r="H21" s="59"/>
    </row>
    <row r="22" spans="1:8" ht="12.75">
      <c r="A22" s="48">
        <v>634</v>
      </c>
      <c r="B22" s="53" t="s">
        <v>15</v>
      </c>
      <c r="C22" s="50" t="s">
        <v>33</v>
      </c>
      <c r="D22" s="51">
        <v>1000</v>
      </c>
      <c r="E22" s="51">
        <v>1324.39</v>
      </c>
      <c r="F22" s="51">
        <v>1000</v>
      </c>
      <c r="G22" s="51">
        <v>97</v>
      </c>
      <c r="H22" s="52"/>
    </row>
    <row r="23" spans="1:8" ht="12.75">
      <c r="A23" s="48">
        <v>634</v>
      </c>
      <c r="B23" s="53" t="s">
        <v>34</v>
      </c>
      <c r="C23" s="50" t="s">
        <v>35</v>
      </c>
      <c r="D23" s="51">
        <v>500</v>
      </c>
      <c r="E23" s="51">
        <v>233.64</v>
      </c>
      <c r="F23" s="51">
        <v>500</v>
      </c>
      <c r="G23" s="51">
        <v>179</v>
      </c>
      <c r="H23" s="52"/>
    </row>
    <row r="24" spans="1:8" ht="12.75">
      <c r="A24" s="48">
        <v>634</v>
      </c>
      <c r="B24" s="53" t="s">
        <v>17</v>
      </c>
      <c r="C24" s="50" t="s">
        <v>36</v>
      </c>
      <c r="D24" s="51">
        <v>2000</v>
      </c>
      <c r="E24" s="51">
        <v>1254.81</v>
      </c>
      <c r="F24" s="51">
        <v>1640</v>
      </c>
      <c r="G24" s="51">
        <v>9.97</v>
      </c>
      <c r="H24" s="52"/>
    </row>
    <row r="25" spans="1:8" ht="12.75">
      <c r="A25" s="48">
        <v>634</v>
      </c>
      <c r="B25" s="53" t="s">
        <v>37</v>
      </c>
      <c r="C25" s="50" t="s">
        <v>38</v>
      </c>
      <c r="D25" s="51">
        <v>100</v>
      </c>
      <c r="E25" s="51">
        <v>88.75</v>
      </c>
      <c r="F25" s="51">
        <v>100</v>
      </c>
      <c r="G25" s="51">
        <v>76</v>
      </c>
      <c r="H25" s="52"/>
    </row>
    <row r="26" spans="1:8" s="10" customFormat="1" ht="12.75">
      <c r="A26" s="37">
        <v>635</v>
      </c>
      <c r="B26" s="38"/>
      <c r="C26" s="39" t="s">
        <v>39</v>
      </c>
      <c r="D26" s="40">
        <v>4000</v>
      </c>
      <c r="E26" s="40">
        <f>E27+E28+E29</f>
        <v>7101.63</v>
      </c>
      <c r="F26" s="40">
        <v>4000</v>
      </c>
      <c r="G26" s="40">
        <f>G27+G28+G29</f>
        <v>4406</v>
      </c>
      <c r="H26" s="41"/>
    </row>
    <row r="27" spans="1:8" ht="12.75">
      <c r="A27" s="55">
        <v>635</v>
      </c>
      <c r="B27" s="56" t="s">
        <v>15</v>
      </c>
      <c r="C27" s="57" t="s">
        <v>40</v>
      </c>
      <c r="D27" s="58">
        <v>500</v>
      </c>
      <c r="E27" s="58">
        <v>77</v>
      </c>
      <c r="F27" s="58">
        <v>500</v>
      </c>
      <c r="G27" s="58">
        <v>63</v>
      </c>
      <c r="H27" s="59"/>
    </row>
    <row r="28" spans="1:8" ht="12.75">
      <c r="A28" s="48">
        <v>635</v>
      </c>
      <c r="B28" s="53" t="s">
        <v>17</v>
      </c>
      <c r="C28" s="50" t="s">
        <v>41</v>
      </c>
      <c r="D28" s="51">
        <v>500</v>
      </c>
      <c r="E28" s="51">
        <v>74.99</v>
      </c>
      <c r="F28" s="51">
        <v>500</v>
      </c>
      <c r="G28" s="51"/>
      <c r="H28" s="52"/>
    </row>
    <row r="29" spans="1:8" ht="12.75">
      <c r="A29" s="48">
        <v>635</v>
      </c>
      <c r="B29" s="53" t="s">
        <v>19</v>
      </c>
      <c r="C29" s="50" t="s">
        <v>42</v>
      </c>
      <c r="D29" s="51">
        <v>3000</v>
      </c>
      <c r="E29" s="51">
        <v>6949.64</v>
      </c>
      <c r="F29" s="51">
        <v>3000</v>
      </c>
      <c r="G29" s="51">
        <v>4343</v>
      </c>
      <c r="H29" s="52"/>
    </row>
    <row r="30" spans="1:8" s="10" customFormat="1" ht="12.75">
      <c r="A30" s="37">
        <v>636</v>
      </c>
      <c r="B30" s="38"/>
      <c r="C30" s="39" t="s">
        <v>43</v>
      </c>
      <c r="D30" s="40">
        <v>1500</v>
      </c>
      <c r="E30" s="40">
        <f>E31+E32+E33</f>
        <v>1639.91</v>
      </c>
      <c r="F30" s="40">
        <v>1500</v>
      </c>
      <c r="G30" s="40">
        <f>G31+G32+G33</f>
        <v>716</v>
      </c>
      <c r="H30" s="41"/>
    </row>
    <row r="31" spans="1:8" ht="12.75">
      <c r="A31" s="55">
        <v>636</v>
      </c>
      <c r="B31" s="56" t="s">
        <v>13</v>
      </c>
      <c r="C31" s="57" t="s">
        <v>42</v>
      </c>
      <c r="D31" s="58">
        <v>1500</v>
      </c>
      <c r="E31" s="58">
        <v>1639.91</v>
      </c>
      <c r="F31" s="58">
        <v>1500</v>
      </c>
      <c r="G31" s="58">
        <v>598</v>
      </c>
      <c r="H31" s="59"/>
    </row>
    <row r="32" spans="1:8" ht="12.75">
      <c r="A32" s="60">
        <v>636</v>
      </c>
      <c r="B32" s="61" t="s">
        <v>15</v>
      </c>
      <c r="C32" s="62" t="s">
        <v>41</v>
      </c>
      <c r="D32" s="51">
        <v>0</v>
      </c>
      <c r="E32" s="51">
        <v>0</v>
      </c>
      <c r="F32" s="51">
        <v>0</v>
      </c>
      <c r="G32" s="51">
        <v>118</v>
      </c>
      <c r="H32" s="52"/>
    </row>
    <row r="33" spans="1:8" ht="12.75">
      <c r="A33" s="48">
        <v>636</v>
      </c>
      <c r="B33" s="53" t="s">
        <v>17</v>
      </c>
      <c r="C33" s="50" t="s">
        <v>44</v>
      </c>
      <c r="D33" s="51">
        <v>0</v>
      </c>
      <c r="E33" s="51">
        <v>0</v>
      </c>
      <c r="F33" s="51">
        <v>0</v>
      </c>
      <c r="G33" s="51">
        <v>0</v>
      </c>
      <c r="H33" s="52"/>
    </row>
    <row r="34" spans="1:8" s="10" customFormat="1" ht="12.75">
      <c r="A34" s="37">
        <v>637</v>
      </c>
      <c r="B34" s="38"/>
      <c r="C34" s="39" t="s">
        <v>45</v>
      </c>
      <c r="D34" s="40">
        <v>65160</v>
      </c>
      <c r="E34" s="40">
        <f>E35+E36+E37+E38+E39+E40+E41+E42+E43+E44+E45+E47+E46</f>
        <v>74859.43999999999</v>
      </c>
      <c r="F34" s="40">
        <v>27800</v>
      </c>
      <c r="G34" s="40">
        <f>G35+G36+G37+G38+G39+G40+G41+G42+G43+G44+G45+G46+G47</f>
        <v>11404.64</v>
      </c>
      <c r="H34" s="41"/>
    </row>
    <row r="35" spans="1:8" ht="12.75">
      <c r="A35" s="55">
        <v>637</v>
      </c>
      <c r="B35" s="56" t="s">
        <v>13</v>
      </c>
      <c r="C35" s="57" t="s">
        <v>46</v>
      </c>
      <c r="D35" s="58">
        <v>31000</v>
      </c>
      <c r="E35" s="58">
        <v>30297.19</v>
      </c>
      <c r="F35" s="58">
        <v>300</v>
      </c>
      <c r="G35" s="58"/>
      <c r="H35" s="59"/>
    </row>
    <row r="36" spans="1:8" ht="12.75">
      <c r="A36" s="48">
        <v>637</v>
      </c>
      <c r="B36" s="53" t="s">
        <v>47</v>
      </c>
      <c r="C36" s="50" t="s">
        <v>48</v>
      </c>
      <c r="D36" s="51">
        <v>1200</v>
      </c>
      <c r="E36" s="51">
        <v>1121</v>
      </c>
      <c r="F36" s="51">
        <v>1200</v>
      </c>
      <c r="G36" s="51"/>
      <c r="H36" s="52"/>
    </row>
    <row r="37" spans="1:8" ht="12.75">
      <c r="A37" s="48">
        <v>637</v>
      </c>
      <c r="B37" s="53" t="s">
        <v>34</v>
      </c>
      <c r="C37" s="50" t="s">
        <v>49</v>
      </c>
      <c r="D37" s="51">
        <v>1000</v>
      </c>
      <c r="E37" s="51">
        <v>1662.32</v>
      </c>
      <c r="F37" s="51">
        <v>1000</v>
      </c>
      <c r="G37" s="51">
        <v>38</v>
      </c>
      <c r="H37" s="52"/>
    </row>
    <row r="38" spans="1:8" ht="12.75">
      <c r="A38" s="48">
        <v>637</v>
      </c>
      <c r="B38" s="53" t="s">
        <v>17</v>
      </c>
      <c r="C38" s="50" t="s">
        <v>50</v>
      </c>
      <c r="D38" s="51">
        <v>11000</v>
      </c>
      <c r="E38" s="51">
        <v>14901.93</v>
      </c>
      <c r="F38" s="51">
        <v>8000</v>
      </c>
      <c r="G38" s="51">
        <v>1846</v>
      </c>
      <c r="H38" s="52"/>
    </row>
    <row r="39" spans="1:8" ht="12.75">
      <c r="A39" s="48">
        <v>637</v>
      </c>
      <c r="B39" s="53" t="s">
        <v>37</v>
      </c>
      <c r="C39" s="50" t="s">
        <v>51</v>
      </c>
      <c r="D39" s="51">
        <v>0</v>
      </c>
      <c r="E39" s="51">
        <v>0</v>
      </c>
      <c r="F39" s="51">
        <v>0</v>
      </c>
      <c r="G39" s="51"/>
      <c r="H39" s="52"/>
    </row>
    <row r="40" spans="1:8" ht="12.75">
      <c r="A40" s="48">
        <v>637</v>
      </c>
      <c r="B40" s="53" t="s">
        <v>25</v>
      </c>
      <c r="C40" s="50" t="s">
        <v>52</v>
      </c>
      <c r="D40" s="51">
        <v>0</v>
      </c>
      <c r="E40" s="51">
        <v>0</v>
      </c>
      <c r="F40" s="51">
        <v>0</v>
      </c>
      <c r="G40" s="51"/>
      <c r="H40" s="52"/>
    </row>
    <row r="41" spans="1:8" ht="12.75">
      <c r="A41" s="48">
        <v>637</v>
      </c>
      <c r="B41" s="53" t="s">
        <v>53</v>
      </c>
      <c r="C41" s="50" t="s">
        <v>54</v>
      </c>
      <c r="D41" s="51">
        <v>2000</v>
      </c>
      <c r="E41" s="51">
        <v>2269.43</v>
      </c>
      <c r="F41" s="51">
        <v>2000</v>
      </c>
      <c r="G41" s="51">
        <v>664</v>
      </c>
      <c r="H41" s="52"/>
    </row>
    <row r="42" spans="1:8" ht="12.75">
      <c r="A42" s="48">
        <v>637</v>
      </c>
      <c r="B42" s="53" t="s">
        <v>55</v>
      </c>
      <c r="C42" s="50" t="s">
        <v>56</v>
      </c>
      <c r="D42" s="51">
        <v>12000</v>
      </c>
      <c r="E42" s="51">
        <v>14813.66</v>
      </c>
      <c r="F42" s="51">
        <v>10000</v>
      </c>
      <c r="G42" s="51">
        <v>6576</v>
      </c>
      <c r="H42" s="52"/>
    </row>
    <row r="43" spans="1:8" ht="12.75">
      <c r="A43" s="48">
        <v>637</v>
      </c>
      <c r="B43" s="53" t="s">
        <v>57</v>
      </c>
      <c r="C43" s="50" t="s">
        <v>58</v>
      </c>
      <c r="D43" s="51">
        <v>1660</v>
      </c>
      <c r="E43" s="51">
        <v>1752.26</v>
      </c>
      <c r="F43" s="51">
        <v>1500</v>
      </c>
      <c r="G43" s="51">
        <v>98</v>
      </c>
      <c r="H43" s="52"/>
    </row>
    <row r="44" spans="1:8" ht="12.75">
      <c r="A44" s="48">
        <v>637</v>
      </c>
      <c r="B44" s="53" t="s">
        <v>29</v>
      </c>
      <c r="C44" s="50" t="s">
        <v>59</v>
      </c>
      <c r="D44" s="51">
        <v>500</v>
      </c>
      <c r="E44" s="63">
        <v>1335.34</v>
      </c>
      <c r="F44" s="51">
        <v>500</v>
      </c>
      <c r="G44" s="63">
        <v>219</v>
      </c>
      <c r="H44" s="52"/>
    </row>
    <row r="45" spans="1:8" ht="12.75">
      <c r="A45" s="48">
        <v>637</v>
      </c>
      <c r="B45" s="53" t="s">
        <v>264</v>
      </c>
      <c r="C45" s="50" t="s">
        <v>61</v>
      </c>
      <c r="D45" s="51">
        <v>300</v>
      </c>
      <c r="E45" s="51">
        <v>428.5</v>
      </c>
      <c r="F45" s="51">
        <v>300</v>
      </c>
      <c r="G45" s="51">
        <v>307</v>
      </c>
      <c r="H45" s="52"/>
    </row>
    <row r="46" spans="1:8" ht="12.75">
      <c r="A46" s="48">
        <v>637</v>
      </c>
      <c r="B46" s="53" t="s">
        <v>60</v>
      </c>
      <c r="C46" s="50" t="s">
        <v>274</v>
      </c>
      <c r="D46" s="51">
        <v>1500</v>
      </c>
      <c r="E46" s="51">
        <v>4878.31</v>
      </c>
      <c r="F46" s="51">
        <v>3000</v>
      </c>
      <c r="G46" s="51">
        <v>611.64</v>
      </c>
      <c r="H46" s="52"/>
    </row>
    <row r="47" spans="1:8" ht="12.75">
      <c r="A47" s="48">
        <v>637</v>
      </c>
      <c r="B47" s="53" t="s">
        <v>62</v>
      </c>
      <c r="C47" s="50" t="s">
        <v>63</v>
      </c>
      <c r="D47" s="51">
        <v>3000</v>
      </c>
      <c r="E47" s="51">
        <v>1399.5</v>
      </c>
      <c r="F47" s="51">
        <v>0</v>
      </c>
      <c r="G47" s="51">
        <v>1045</v>
      </c>
      <c r="H47" s="52"/>
    </row>
    <row r="48" spans="1:8" s="66" customFormat="1" ht="12.75">
      <c r="A48" s="65">
        <v>640</v>
      </c>
      <c r="B48" s="38"/>
      <c r="C48" s="39" t="s">
        <v>64</v>
      </c>
      <c r="D48" s="40">
        <v>4500</v>
      </c>
      <c r="E48" s="40">
        <f>E49+E50</f>
        <v>7233.68</v>
      </c>
      <c r="F48" s="40">
        <v>5000</v>
      </c>
      <c r="G48" s="40">
        <f>G49+G50</f>
        <v>1830</v>
      </c>
      <c r="H48" s="41"/>
    </row>
    <row r="49" spans="1:8" s="10" customFormat="1" ht="12.75">
      <c r="A49" s="67">
        <v>642</v>
      </c>
      <c r="B49" s="44" t="s">
        <v>15</v>
      </c>
      <c r="C49" s="45" t="s">
        <v>65</v>
      </c>
      <c r="D49" s="46">
        <v>4000</v>
      </c>
      <c r="E49" s="46">
        <v>6125.7</v>
      </c>
      <c r="F49" s="46">
        <v>4500</v>
      </c>
      <c r="G49" s="46">
        <v>1000</v>
      </c>
      <c r="H49" s="47"/>
    </row>
    <row r="50" spans="1:8" ht="12.75">
      <c r="A50" s="48">
        <v>642</v>
      </c>
      <c r="B50" s="33" t="s">
        <v>19</v>
      </c>
      <c r="C50" s="34" t="s">
        <v>66</v>
      </c>
      <c r="D50" s="51">
        <v>500</v>
      </c>
      <c r="E50" s="51">
        <v>1107.98</v>
      </c>
      <c r="F50" s="51">
        <v>500</v>
      </c>
      <c r="G50" s="51">
        <v>830</v>
      </c>
      <c r="H50" s="52"/>
    </row>
    <row r="51" spans="4:7" ht="12.75">
      <c r="D51" s="54"/>
      <c r="E51" s="54"/>
      <c r="F51" s="54"/>
      <c r="G51" s="54"/>
    </row>
    <row r="52" spans="1:8" ht="12.75">
      <c r="A52" s="68" t="s">
        <v>67</v>
      </c>
      <c r="B52" s="69"/>
      <c r="C52" s="70"/>
      <c r="D52" s="71">
        <v>3750</v>
      </c>
      <c r="E52" s="71">
        <f>E53+E54+E55</f>
        <v>3755.73</v>
      </c>
      <c r="F52" s="71">
        <v>3750</v>
      </c>
      <c r="G52" s="71">
        <f>G53+G54+G55</f>
        <v>1647</v>
      </c>
      <c r="H52" s="16">
        <f>G52/F52*100</f>
        <v>43.919999999999995</v>
      </c>
    </row>
    <row r="53" spans="1:8" ht="12.75">
      <c r="A53" s="72">
        <v>610</v>
      </c>
      <c r="B53" s="73"/>
      <c r="C53" s="74" t="s">
        <v>6</v>
      </c>
      <c r="D53" s="75">
        <v>2500</v>
      </c>
      <c r="E53" s="75">
        <v>2640.92</v>
      </c>
      <c r="F53" s="75">
        <v>2500</v>
      </c>
      <c r="G53" s="75">
        <v>1193</v>
      </c>
      <c r="H53" s="76"/>
    </row>
    <row r="54" spans="1:8" ht="12.75">
      <c r="A54" s="17">
        <v>620</v>
      </c>
      <c r="B54" s="24"/>
      <c r="C54" s="31" t="s">
        <v>7</v>
      </c>
      <c r="D54" s="75">
        <v>1200</v>
      </c>
      <c r="E54" s="75">
        <v>927.12</v>
      </c>
      <c r="F54" s="75">
        <v>1200</v>
      </c>
      <c r="G54" s="75">
        <v>317</v>
      </c>
      <c r="H54" s="76"/>
    </row>
    <row r="55" spans="1:8" ht="12.75">
      <c r="A55" s="17">
        <v>637</v>
      </c>
      <c r="B55" s="24"/>
      <c r="C55" s="31" t="s">
        <v>68</v>
      </c>
      <c r="D55" s="75">
        <v>50</v>
      </c>
      <c r="E55" s="75">
        <v>187.69</v>
      </c>
      <c r="F55" s="75">
        <v>50</v>
      </c>
      <c r="G55" s="75">
        <v>137</v>
      </c>
      <c r="H55" s="76"/>
    </row>
    <row r="56" spans="1:8" ht="12.75">
      <c r="A56" s="77"/>
      <c r="B56" s="77"/>
      <c r="C56" s="78"/>
      <c r="D56" s="79"/>
      <c r="E56" s="79"/>
      <c r="F56" s="79"/>
      <c r="G56" s="79"/>
      <c r="H56" s="81"/>
    </row>
    <row r="57" spans="1:8" s="10" customFormat="1" ht="22.5">
      <c r="A57" s="5" t="s">
        <v>1</v>
      </c>
      <c r="B57" s="6"/>
      <c r="C57" s="7"/>
      <c r="D57" s="8" t="s">
        <v>2</v>
      </c>
      <c r="E57" s="8" t="s">
        <v>3</v>
      </c>
      <c r="F57" s="8" t="s">
        <v>267</v>
      </c>
      <c r="G57" s="8" t="s">
        <v>268</v>
      </c>
      <c r="H57" s="9" t="s">
        <v>4</v>
      </c>
    </row>
    <row r="58" spans="1:8" ht="12.75">
      <c r="A58" s="82" t="s">
        <v>69</v>
      </c>
      <c r="B58" s="83"/>
      <c r="C58" s="70"/>
      <c r="D58" s="71">
        <v>12205</v>
      </c>
      <c r="E58" s="71">
        <f>E59+E60+E61+E62+E64+E65</f>
        <v>12573.81</v>
      </c>
      <c r="F58" s="71">
        <v>13107</v>
      </c>
      <c r="G58" s="71">
        <f>G59+G60+G61+G62+G64+G65</f>
        <v>5381</v>
      </c>
      <c r="H58" s="16">
        <f>G58/F58*100</f>
        <v>41.05439841306172</v>
      </c>
    </row>
    <row r="59" spans="1:8" ht="12.75">
      <c r="A59" s="17">
        <v>610</v>
      </c>
      <c r="B59" s="24"/>
      <c r="C59" s="19" t="s">
        <v>6</v>
      </c>
      <c r="D59" s="20">
        <v>9000</v>
      </c>
      <c r="E59" s="84">
        <v>9140.5</v>
      </c>
      <c r="F59" s="20">
        <v>9000</v>
      </c>
      <c r="G59" s="84">
        <v>4089</v>
      </c>
      <c r="H59" s="76"/>
    </row>
    <row r="60" spans="1:8" ht="12.75">
      <c r="A60" s="17">
        <v>620</v>
      </c>
      <c r="B60" s="24"/>
      <c r="C60" s="31" t="s">
        <v>7</v>
      </c>
      <c r="D60" s="20">
        <v>3000</v>
      </c>
      <c r="E60" s="26">
        <v>3268.31</v>
      </c>
      <c r="F60" s="20">
        <v>3000</v>
      </c>
      <c r="G60" s="26">
        <v>995</v>
      </c>
      <c r="H60" s="76"/>
    </row>
    <row r="61" spans="1:8" ht="12.75">
      <c r="A61" s="85">
        <v>632</v>
      </c>
      <c r="B61" s="24"/>
      <c r="C61" s="31" t="s">
        <v>70</v>
      </c>
      <c r="D61" s="20">
        <v>5</v>
      </c>
      <c r="E61" s="26">
        <v>52</v>
      </c>
      <c r="F61" s="20">
        <v>7</v>
      </c>
      <c r="G61" s="26">
        <v>7</v>
      </c>
      <c r="H61" s="76"/>
    </row>
    <row r="62" spans="1:8" ht="12.75">
      <c r="A62" s="85">
        <v>633</v>
      </c>
      <c r="B62" s="24"/>
      <c r="C62" s="31" t="s">
        <v>71</v>
      </c>
      <c r="D62" s="20">
        <v>100</v>
      </c>
      <c r="E62" s="26">
        <v>88</v>
      </c>
      <c r="F62" s="20">
        <v>500</v>
      </c>
      <c r="G62" s="26">
        <v>290</v>
      </c>
      <c r="H62" s="76"/>
    </row>
    <row r="63" spans="1:8" ht="12.75">
      <c r="A63" s="32">
        <v>633</v>
      </c>
      <c r="B63" s="53" t="s">
        <v>19</v>
      </c>
      <c r="C63" s="34" t="s">
        <v>72</v>
      </c>
      <c r="D63" s="87">
        <v>100</v>
      </c>
      <c r="E63" s="88">
        <v>238.54</v>
      </c>
      <c r="F63" s="87">
        <v>500</v>
      </c>
      <c r="G63" s="88">
        <v>290</v>
      </c>
      <c r="H63" s="52"/>
    </row>
    <row r="64" spans="1:8" ht="12.75">
      <c r="A64" s="85">
        <v>635</v>
      </c>
      <c r="B64" s="24"/>
      <c r="C64" s="31" t="s">
        <v>73</v>
      </c>
      <c r="D64" s="20">
        <v>0</v>
      </c>
      <c r="E64" s="26">
        <v>0</v>
      </c>
      <c r="F64" s="20">
        <v>500</v>
      </c>
      <c r="G64" s="26">
        <v>0</v>
      </c>
      <c r="H64" s="76"/>
    </row>
    <row r="65" spans="1:8" ht="12.75">
      <c r="A65" s="89">
        <v>637</v>
      </c>
      <c r="B65" s="90"/>
      <c r="C65" s="91" t="s">
        <v>68</v>
      </c>
      <c r="D65" s="20">
        <v>100</v>
      </c>
      <c r="E65" s="26">
        <v>25</v>
      </c>
      <c r="F65" s="20">
        <v>100</v>
      </c>
      <c r="G65" s="26">
        <v>0</v>
      </c>
      <c r="H65" s="76"/>
    </row>
    <row r="66" spans="1:15" s="10" customFormat="1" ht="12.75">
      <c r="A66" s="32">
        <v>637</v>
      </c>
      <c r="B66" s="33" t="s">
        <v>13</v>
      </c>
      <c r="C66" s="34" t="s">
        <v>74</v>
      </c>
      <c r="D66" s="87">
        <v>50</v>
      </c>
      <c r="E66" s="87">
        <v>0</v>
      </c>
      <c r="F66" s="87">
        <v>50</v>
      </c>
      <c r="G66" s="87"/>
      <c r="H66" s="93"/>
      <c r="K66" s="1"/>
      <c r="L66" s="1"/>
      <c r="M66" s="1"/>
      <c r="N66" s="1"/>
      <c r="O66" s="1"/>
    </row>
    <row r="67" spans="1:15" s="10" customFormat="1" ht="12.75">
      <c r="A67" s="94" t="s">
        <v>75</v>
      </c>
      <c r="B67" s="95"/>
      <c r="C67" s="96" t="s">
        <v>76</v>
      </c>
      <c r="D67" s="97">
        <f>D4+D52+D58</f>
        <v>242905</v>
      </c>
      <c r="E67" s="97">
        <f>E4+E52+E58</f>
        <v>251294.63</v>
      </c>
      <c r="F67" s="97">
        <f>F4+F52+F58</f>
        <v>199467</v>
      </c>
      <c r="G67" s="97">
        <f>G4+G52+G58</f>
        <v>74319.61</v>
      </c>
      <c r="H67" s="98">
        <f>G67/F67*100</f>
        <v>37.25910050284007</v>
      </c>
      <c r="J67" s="99"/>
      <c r="K67" s="99"/>
      <c r="L67" s="99"/>
      <c r="M67" s="99"/>
      <c r="N67" s="99"/>
      <c r="O67" s="100"/>
    </row>
    <row r="68" spans="1:15" s="10" customFormat="1" ht="12.75">
      <c r="A68" s="23"/>
      <c r="B68" s="23"/>
      <c r="C68" s="23"/>
      <c r="D68" s="102"/>
      <c r="E68" s="102"/>
      <c r="F68" s="102"/>
      <c r="G68" s="102"/>
      <c r="H68" s="103"/>
      <c r="K68" s="1"/>
      <c r="L68" s="1"/>
      <c r="M68" s="1"/>
      <c r="N68" s="1"/>
      <c r="O68" s="1"/>
    </row>
    <row r="69" spans="1:15" ht="12.75">
      <c r="A69" s="11" t="s">
        <v>77</v>
      </c>
      <c r="B69" s="69"/>
      <c r="C69" s="70"/>
      <c r="D69" s="104">
        <v>200</v>
      </c>
      <c r="E69" s="104">
        <f>E70+E71</f>
        <v>282</v>
      </c>
      <c r="F69" s="104">
        <v>500</v>
      </c>
      <c r="G69" s="104">
        <v>98</v>
      </c>
      <c r="H69" s="16">
        <f>G69/F69*100</f>
        <v>19.6</v>
      </c>
      <c r="K69" s="61"/>
      <c r="L69" s="61"/>
      <c r="M69" s="61"/>
      <c r="N69" s="61"/>
      <c r="O69" s="61"/>
    </row>
    <row r="70" spans="1:8" ht="12.75">
      <c r="A70" s="85">
        <v>635</v>
      </c>
      <c r="B70" s="24" t="s">
        <v>37</v>
      </c>
      <c r="C70" s="31" t="s">
        <v>73</v>
      </c>
      <c r="D70" s="105">
        <v>0</v>
      </c>
      <c r="E70" s="105">
        <v>0</v>
      </c>
      <c r="F70" s="105">
        <v>300</v>
      </c>
      <c r="G70" s="105">
        <v>0</v>
      </c>
      <c r="H70" s="106"/>
    </row>
    <row r="71" spans="1:8" ht="12.75">
      <c r="A71" s="85">
        <v>637</v>
      </c>
      <c r="B71" s="24" t="s">
        <v>60</v>
      </c>
      <c r="C71" s="31" t="s">
        <v>63</v>
      </c>
      <c r="D71" s="107">
        <v>200</v>
      </c>
      <c r="E71" s="265">
        <v>282</v>
      </c>
      <c r="F71" s="107">
        <v>200</v>
      </c>
      <c r="G71" s="265">
        <v>98</v>
      </c>
      <c r="H71" s="76"/>
    </row>
    <row r="72" spans="1:8" ht="12.75">
      <c r="A72" s="94" t="s">
        <v>78</v>
      </c>
      <c r="B72" s="95"/>
      <c r="C72" s="96" t="s">
        <v>79</v>
      </c>
      <c r="D72" s="97">
        <f>D69</f>
        <v>200</v>
      </c>
      <c r="E72" s="97">
        <f>E69</f>
        <v>282</v>
      </c>
      <c r="F72" s="97">
        <f>F69</f>
        <v>500</v>
      </c>
      <c r="G72" s="97">
        <v>98</v>
      </c>
      <c r="H72" s="98">
        <f>G72/F72*100</f>
        <v>19.6</v>
      </c>
    </row>
    <row r="73" spans="4:15" s="10" customFormat="1" ht="12.75">
      <c r="D73" s="108"/>
      <c r="E73" s="108"/>
      <c r="F73" s="109"/>
      <c r="G73" s="109"/>
      <c r="H73" s="110"/>
      <c r="K73" s="1"/>
      <c r="L73" s="1"/>
      <c r="M73" s="1"/>
      <c r="N73" s="1"/>
      <c r="O73" s="1"/>
    </row>
    <row r="74" spans="1:8" ht="12.75">
      <c r="A74" s="11" t="s">
        <v>80</v>
      </c>
      <c r="B74" s="83"/>
      <c r="C74" s="70"/>
      <c r="D74" s="14">
        <f>D75+D76+D77+D78+D82+D86+D87</f>
        <v>67546</v>
      </c>
      <c r="E74" s="14">
        <f>E75+E76+E77+E78+E82+E86+E87</f>
        <v>68228.47</v>
      </c>
      <c r="F74" s="14">
        <v>62900</v>
      </c>
      <c r="G74" s="14">
        <f>G75+G76+G77+G78+G82+G86+G87</f>
        <v>22213.52</v>
      </c>
      <c r="H74" s="16">
        <f>G74/F74*100</f>
        <v>35.3156120826709</v>
      </c>
    </row>
    <row r="75" spans="1:8" ht="12.75">
      <c r="A75" s="17">
        <v>610</v>
      </c>
      <c r="B75" s="24"/>
      <c r="C75" s="19" t="s">
        <v>6</v>
      </c>
      <c r="D75" s="20">
        <v>40000</v>
      </c>
      <c r="E75" s="26">
        <v>39913.07</v>
      </c>
      <c r="F75" s="20">
        <v>40000</v>
      </c>
      <c r="G75" s="26">
        <v>14941</v>
      </c>
      <c r="H75" s="76"/>
    </row>
    <row r="76" spans="1:8" ht="12.75">
      <c r="A76" s="17">
        <v>620</v>
      </c>
      <c r="B76" s="24"/>
      <c r="C76" s="31" t="s">
        <v>7</v>
      </c>
      <c r="D76" s="20">
        <v>15000</v>
      </c>
      <c r="E76" s="26">
        <v>14333.14</v>
      </c>
      <c r="F76" s="20">
        <v>15000</v>
      </c>
      <c r="G76" s="26">
        <v>3704</v>
      </c>
      <c r="H76" s="76"/>
    </row>
    <row r="77" spans="1:13" ht="12.75">
      <c r="A77" s="17">
        <v>632</v>
      </c>
      <c r="B77" s="24"/>
      <c r="C77" s="31" t="s">
        <v>70</v>
      </c>
      <c r="D77" s="20">
        <v>1000</v>
      </c>
      <c r="E77" s="26">
        <v>992.71</v>
      </c>
      <c r="F77" s="20">
        <v>1000</v>
      </c>
      <c r="G77" s="26">
        <v>595</v>
      </c>
      <c r="H77" s="76"/>
      <c r="K77"/>
      <c r="L77"/>
      <c r="M77"/>
    </row>
    <row r="78" spans="1:8" ht="12.75">
      <c r="A78" s="17">
        <v>633</v>
      </c>
      <c r="B78" s="24"/>
      <c r="C78" s="31" t="s">
        <v>71</v>
      </c>
      <c r="D78" s="20">
        <v>7100</v>
      </c>
      <c r="E78" s="26">
        <f>E79+E80+E81</f>
        <v>8135.26</v>
      </c>
      <c r="F78" s="20">
        <v>3000</v>
      </c>
      <c r="G78" s="26">
        <f>G79+G80+G81</f>
        <v>1212.1799999999998</v>
      </c>
      <c r="H78" s="76"/>
    </row>
    <row r="79" spans="1:8" ht="12.75">
      <c r="A79" s="48">
        <v>633</v>
      </c>
      <c r="B79" s="53" t="s">
        <v>19</v>
      </c>
      <c r="C79" s="34" t="s">
        <v>72</v>
      </c>
      <c r="D79" s="87">
        <v>1500</v>
      </c>
      <c r="E79" s="88">
        <v>2093.05</v>
      </c>
      <c r="F79" s="87">
        <v>1000</v>
      </c>
      <c r="G79" s="88">
        <v>401</v>
      </c>
      <c r="H79" s="52"/>
    </row>
    <row r="80" spans="1:8" ht="12.75">
      <c r="A80" s="48">
        <v>633</v>
      </c>
      <c r="B80" s="53" t="s">
        <v>81</v>
      </c>
      <c r="C80" s="34" t="s">
        <v>82</v>
      </c>
      <c r="D80" s="87">
        <v>2600</v>
      </c>
      <c r="E80" s="88">
        <v>2564</v>
      </c>
      <c r="F80" s="87"/>
      <c r="G80" s="88"/>
      <c r="H80" s="52"/>
    </row>
    <row r="81" spans="1:15" ht="12.75">
      <c r="A81" s="48">
        <v>633</v>
      </c>
      <c r="B81" s="53" t="s">
        <v>23</v>
      </c>
      <c r="C81" s="34" t="s">
        <v>83</v>
      </c>
      <c r="D81" s="87">
        <v>3000</v>
      </c>
      <c r="E81" s="88">
        <v>3478.21</v>
      </c>
      <c r="F81" s="87">
        <v>2000</v>
      </c>
      <c r="G81" s="88">
        <v>811.18</v>
      </c>
      <c r="H81" s="52"/>
      <c r="K81" s="100"/>
      <c r="L81" s="100"/>
      <c r="M81" s="100"/>
      <c r="N81" s="100"/>
      <c r="O81" s="100"/>
    </row>
    <row r="82" spans="1:8" ht="12.75">
      <c r="A82" s="17">
        <v>634</v>
      </c>
      <c r="B82" s="24"/>
      <c r="C82" s="31" t="s">
        <v>84</v>
      </c>
      <c r="D82" s="20">
        <v>4330</v>
      </c>
      <c r="E82" s="26">
        <f>E83+E84+E85</f>
        <v>4740.29</v>
      </c>
      <c r="F82" s="20">
        <v>3830</v>
      </c>
      <c r="G82" s="26">
        <f>G83+G84+G85</f>
        <v>1644.95</v>
      </c>
      <c r="H82" s="76"/>
    </row>
    <row r="83" spans="1:15" ht="12.75">
      <c r="A83" s="48">
        <v>634</v>
      </c>
      <c r="B83" s="53" t="s">
        <v>13</v>
      </c>
      <c r="C83" s="34" t="s">
        <v>85</v>
      </c>
      <c r="D83" s="87">
        <v>3500</v>
      </c>
      <c r="E83" s="88">
        <v>3544.65</v>
      </c>
      <c r="F83" s="87">
        <v>3000</v>
      </c>
      <c r="G83" s="88">
        <v>1291</v>
      </c>
      <c r="H83" s="52"/>
      <c r="K83" s="61"/>
      <c r="L83" s="61"/>
      <c r="M83" s="61"/>
      <c r="N83" s="61"/>
      <c r="O83" s="61"/>
    </row>
    <row r="84" spans="1:15" ht="12.75">
      <c r="A84" s="48">
        <v>634</v>
      </c>
      <c r="B84" s="53" t="s">
        <v>15</v>
      </c>
      <c r="C84" s="34" t="s">
        <v>86</v>
      </c>
      <c r="D84" s="87">
        <v>500</v>
      </c>
      <c r="E84" s="88">
        <v>865.64</v>
      </c>
      <c r="F84" s="87">
        <v>500</v>
      </c>
      <c r="G84" s="88">
        <v>28</v>
      </c>
      <c r="H84" s="52"/>
      <c r="K84" s="61"/>
      <c r="L84" s="61"/>
      <c r="M84" s="61"/>
      <c r="N84" s="61"/>
      <c r="O84" s="61"/>
    </row>
    <row r="85" spans="1:8" ht="12.75">
      <c r="A85" s="48">
        <v>634</v>
      </c>
      <c r="B85" s="53" t="s">
        <v>34</v>
      </c>
      <c r="C85" s="34" t="s">
        <v>87</v>
      </c>
      <c r="D85" s="87">
        <v>330</v>
      </c>
      <c r="E85" s="88">
        <v>330</v>
      </c>
      <c r="F85" s="87">
        <v>330</v>
      </c>
      <c r="G85" s="88">
        <v>325.95</v>
      </c>
      <c r="H85" s="52"/>
    </row>
    <row r="86" spans="1:8" ht="12.75">
      <c r="A86" s="17">
        <v>637</v>
      </c>
      <c r="B86" s="24"/>
      <c r="C86" s="31" t="s">
        <v>279</v>
      </c>
      <c r="D86" s="20">
        <v>50</v>
      </c>
      <c r="E86" s="26">
        <v>48</v>
      </c>
      <c r="F86" s="20">
        <v>0</v>
      </c>
      <c r="G86" s="26">
        <v>50</v>
      </c>
      <c r="H86" s="76"/>
    </row>
    <row r="87" spans="1:8" ht="12.75">
      <c r="A87" s="17">
        <v>642</v>
      </c>
      <c r="B87" s="24"/>
      <c r="C87" s="31" t="s">
        <v>88</v>
      </c>
      <c r="D87" s="20">
        <v>66</v>
      </c>
      <c r="E87" s="26">
        <v>66</v>
      </c>
      <c r="F87" s="20">
        <v>70</v>
      </c>
      <c r="G87" s="26">
        <v>66.39</v>
      </c>
      <c r="H87" s="76"/>
    </row>
    <row r="88" spans="4:15" s="10" customFormat="1" ht="12.75">
      <c r="D88" s="112"/>
      <c r="E88" s="112"/>
      <c r="F88" s="112"/>
      <c r="G88" s="112"/>
      <c r="H88" s="110"/>
      <c r="K88" s="1"/>
      <c r="L88" s="1"/>
      <c r="M88" s="1"/>
      <c r="N88" s="1"/>
      <c r="O88" s="1"/>
    </row>
    <row r="89" spans="1:8" ht="12.75">
      <c r="A89" s="11" t="s">
        <v>89</v>
      </c>
      <c r="B89" s="69"/>
      <c r="C89" s="70"/>
      <c r="D89" s="71">
        <f>D90+D91+D94+D97+D98</f>
        <v>2800</v>
      </c>
      <c r="E89" s="71">
        <f>E90+E91+E94+E97+E98</f>
        <v>3177.01</v>
      </c>
      <c r="F89" s="71">
        <v>3400</v>
      </c>
      <c r="G89" s="71">
        <f>G90+G91+G94+G97+G98</f>
        <v>831</v>
      </c>
      <c r="H89" s="16">
        <f>G89/F89*100</f>
        <v>24.441176470588236</v>
      </c>
    </row>
    <row r="90" spans="1:8" ht="12.75">
      <c r="A90" s="85">
        <v>632</v>
      </c>
      <c r="B90" s="24"/>
      <c r="C90" s="31" t="s">
        <v>70</v>
      </c>
      <c r="D90" s="20">
        <v>2000</v>
      </c>
      <c r="E90" s="26">
        <v>2197.8</v>
      </c>
      <c r="F90" s="20">
        <v>2000</v>
      </c>
      <c r="G90" s="26">
        <v>750</v>
      </c>
      <c r="H90" s="76"/>
    </row>
    <row r="91" spans="1:8" ht="12.75">
      <c r="A91" s="85">
        <v>633</v>
      </c>
      <c r="B91" s="24"/>
      <c r="C91" s="31" t="s">
        <v>71</v>
      </c>
      <c r="D91" s="20">
        <v>150</v>
      </c>
      <c r="E91" s="26">
        <v>120</v>
      </c>
      <c r="F91" s="20">
        <v>150</v>
      </c>
      <c r="G91" s="26">
        <v>12</v>
      </c>
      <c r="H91" s="76"/>
    </row>
    <row r="92" spans="1:8" ht="12.75">
      <c r="A92" s="32">
        <v>633</v>
      </c>
      <c r="B92" s="53" t="s">
        <v>17</v>
      </c>
      <c r="C92" s="34" t="s">
        <v>90</v>
      </c>
      <c r="D92" s="87">
        <v>50</v>
      </c>
      <c r="E92" s="88">
        <v>120</v>
      </c>
      <c r="F92" s="87">
        <v>50</v>
      </c>
      <c r="G92" s="88">
        <v>12</v>
      </c>
      <c r="H92" s="52"/>
    </row>
    <row r="93" spans="1:8" ht="12.75">
      <c r="A93" s="32">
        <v>633</v>
      </c>
      <c r="B93" s="53" t="s">
        <v>23</v>
      </c>
      <c r="C93" s="34" t="s">
        <v>91</v>
      </c>
      <c r="D93" s="87">
        <v>100</v>
      </c>
      <c r="E93" s="88">
        <v>0</v>
      </c>
      <c r="F93" s="87">
        <v>100</v>
      </c>
      <c r="G93" s="88">
        <v>0</v>
      </c>
      <c r="H93" s="52"/>
    </row>
    <row r="94" spans="1:8" ht="12.75">
      <c r="A94" s="113">
        <v>634</v>
      </c>
      <c r="B94" s="77"/>
      <c r="C94" s="114" t="s">
        <v>84</v>
      </c>
      <c r="D94" s="20">
        <v>500</v>
      </c>
      <c r="E94" s="26">
        <v>104</v>
      </c>
      <c r="F94" s="20">
        <v>600</v>
      </c>
      <c r="G94" s="26">
        <v>20</v>
      </c>
      <c r="H94" s="76"/>
    </row>
    <row r="95" spans="1:8" ht="12.75">
      <c r="A95" s="48">
        <v>634</v>
      </c>
      <c r="B95" s="53" t="s">
        <v>13</v>
      </c>
      <c r="C95" s="34" t="s">
        <v>85</v>
      </c>
      <c r="D95" s="87">
        <v>200</v>
      </c>
      <c r="E95" s="88">
        <v>104</v>
      </c>
      <c r="F95" s="87">
        <v>300</v>
      </c>
      <c r="G95" s="88">
        <v>20</v>
      </c>
      <c r="H95" s="52"/>
    </row>
    <row r="96" spans="1:8" ht="12.75">
      <c r="A96" s="48">
        <v>634</v>
      </c>
      <c r="B96" s="53" t="s">
        <v>15</v>
      </c>
      <c r="C96" s="34" t="s">
        <v>86</v>
      </c>
      <c r="D96" s="87">
        <v>300</v>
      </c>
      <c r="E96" s="88">
        <v>0</v>
      </c>
      <c r="F96" s="87">
        <v>300</v>
      </c>
      <c r="G96" s="88">
        <v>0</v>
      </c>
      <c r="H96" s="52"/>
    </row>
    <row r="97" spans="1:8" ht="12.75">
      <c r="A97" s="85">
        <v>635</v>
      </c>
      <c r="B97" s="24"/>
      <c r="C97" s="31" t="s">
        <v>73</v>
      </c>
      <c r="D97" s="20">
        <v>0</v>
      </c>
      <c r="E97" s="26">
        <v>0</v>
      </c>
      <c r="F97" s="20">
        <v>0</v>
      </c>
      <c r="G97" s="26">
        <v>6</v>
      </c>
      <c r="H97" s="76"/>
    </row>
    <row r="98" spans="1:8" ht="12.75">
      <c r="A98" s="85">
        <v>637</v>
      </c>
      <c r="B98" s="24"/>
      <c r="C98" s="31" t="s">
        <v>279</v>
      </c>
      <c r="D98" s="20">
        <v>150</v>
      </c>
      <c r="E98" s="26">
        <v>755.21</v>
      </c>
      <c r="F98" s="20">
        <v>150</v>
      </c>
      <c r="G98" s="26">
        <v>43</v>
      </c>
      <c r="H98" s="76"/>
    </row>
    <row r="99" spans="1:8" ht="12.75">
      <c r="A99" s="94" t="s">
        <v>92</v>
      </c>
      <c r="B99" s="95"/>
      <c r="C99" s="96" t="s">
        <v>93</v>
      </c>
      <c r="D99" s="97">
        <f>D74+D89</f>
        <v>70346</v>
      </c>
      <c r="E99" s="97">
        <f>E74+E89</f>
        <v>71405.48</v>
      </c>
      <c r="F99" s="97">
        <f>F74+F89</f>
        <v>66300</v>
      </c>
      <c r="G99" s="97">
        <f>G74+G89</f>
        <v>23044.52</v>
      </c>
      <c r="H99" s="98">
        <f>G99/F99*100</f>
        <v>34.757948717948715</v>
      </c>
    </row>
    <row r="100" spans="4:15" s="10" customFormat="1" ht="12.75">
      <c r="D100" s="115"/>
      <c r="E100" s="115"/>
      <c r="F100" s="115"/>
      <c r="G100" s="115"/>
      <c r="H100" s="110"/>
      <c r="K100" s="1"/>
      <c r="L100" s="1"/>
      <c r="M100" s="1"/>
      <c r="N100" s="1"/>
      <c r="O100" s="1"/>
    </row>
    <row r="101" spans="1:8" ht="12.75">
      <c r="A101" s="116" t="s">
        <v>94</v>
      </c>
      <c r="B101" s="117"/>
      <c r="C101" s="118"/>
      <c r="D101" s="14">
        <f>D102+D103+D104+D105+D108+D112+D113</f>
        <v>111300</v>
      </c>
      <c r="E101" s="14">
        <f>E102+E103+E104+E105+E108+E112+E113</f>
        <v>106465.21</v>
      </c>
      <c r="F101" s="14">
        <v>108000</v>
      </c>
      <c r="G101" s="14">
        <f>G102+G103+G104+G105+G108+G112+G113</f>
        <v>43350</v>
      </c>
      <c r="H101" s="16">
        <f>G101/F101*100</f>
        <v>40.13888888888889</v>
      </c>
    </row>
    <row r="102" spans="1:8" ht="12.75">
      <c r="A102" s="17">
        <v>610</v>
      </c>
      <c r="B102" s="24"/>
      <c r="C102" s="19" t="s">
        <v>6</v>
      </c>
      <c r="D102" s="20">
        <v>70000</v>
      </c>
      <c r="E102" s="26">
        <v>68324.61</v>
      </c>
      <c r="F102" s="20">
        <v>70000</v>
      </c>
      <c r="G102" s="26">
        <v>30982</v>
      </c>
      <c r="H102" s="76"/>
    </row>
    <row r="103" spans="1:8" ht="12.75">
      <c r="A103" s="17">
        <v>620</v>
      </c>
      <c r="B103" s="24"/>
      <c r="C103" s="31" t="s">
        <v>7</v>
      </c>
      <c r="D103" s="20">
        <v>25000</v>
      </c>
      <c r="E103" s="26">
        <v>23744.5</v>
      </c>
      <c r="F103" s="20">
        <v>25000</v>
      </c>
      <c r="G103" s="26">
        <v>7421</v>
      </c>
      <c r="H103" s="76"/>
    </row>
    <row r="104" spans="1:8" ht="12.75">
      <c r="A104" s="17">
        <v>632</v>
      </c>
      <c r="B104" s="24"/>
      <c r="C104" s="31" t="s">
        <v>70</v>
      </c>
      <c r="D104" s="20">
        <v>1000</v>
      </c>
      <c r="E104" s="26">
        <v>943.75</v>
      </c>
      <c r="F104" s="20">
        <v>1000</v>
      </c>
      <c r="G104" s="26">
        <v>1425</v>
      </c>
      <c r="H104" s="76"/>
    </row>
    <row r="105" spans="1:8" ht="12.75">
      <c r="A105" s="17">
        <v>633</v>
      </c>
      <c r="B105" s="24"/>
      <c r="C105" s="31" t="s">
        <v>71</v>
      </c>
      <c r="D105" s="20">
        <v>2100</v>
      </c>
      <c r="E105" s="26">
        <f>E106+E107</f>
        <v>1868.63</v>
      </c>
      <c r="F105" s="20">
        <v>3000</v>
      </c>
      <c r="G105" s="26">
        <v>48</v>
      </c>
      <c r="H105" s="76"/>
    </row>
    <row r="106" spans="1:8" ht="12.75">
      <c r="A106" s="32">
        <v>633</v>
      </c>
      <c r="B106" s="53" t="s">
        <v>19</v>
      </c>
      <c r="C106" s="34" t="s">
        <v>72</v>
      </c>
      <c r="D106" s="87">
        <v>2000</v>
      </c>
      <c r="E106" s="88">
        <v>1784.47</v>
      </c>
      <c r="F106" s="87">
        <v>2000</v>
      </c>
      <c r="G106" s="88">
        <v>33</v>
      </c>
      <c r="H106" s="52"/>
    </row>
    <row r="107" spans="1:8" ht="12.75">
      <c r="A107" s="32">
        <v>633</v>
      </c>
      <c r="B107" s="53" t="s">
        <v>23</v>
      </c>
      <c r="C107" s="34" t="s">
        <v>91</v>
      </c>
      <c r="D107" s="87">
        <v>100</v>
      </c>
      <c r="E107" s="88">
        <v>84.16</v>
      </c>
      <c r="F107" s="87">
        <v>1000</v>
      </c>
      <c r="G107" s="88">
        <v>15</v>
      </c>
      <c r="H107" s="52"/>
    </row>
    <row r="108" spans="1:8" ht="12.75">
      <c r="A108" s="113">
        <v>634</v>
      </c>
      <c r="B108" s="77"/>
      <c r="C108" s="114" t="s">
        <v>84</v>
      </c>
      <c r="D108" s="20">
        <v>8200</v>
      </c>
      <c r="E108" s="26">
        <f>E109+E111+E110</f>
        <v>8262.52</v>
      </c>
      <c r="F108" s="20">
        <v>5500</v>
      </c>
      <c r="G108" s="26">
        <f>G109+G110+G111</f>
        <v>3122</v>
      </c>
      <c r="H108" s="76"/>
    </row>
    <row r="109" spans="1:8" ht="12.75">
      <c r="A109" s="48">
        <v>634</v>
      </c>
      <c r="B109" s="53" t="s">
        <v>13</v>
      </c>
      <c r="C109" s="34" t="s">
        <v>85</v>
      </c>
      <c r="D109" s="87">
        <v>6000</v>
      </c>
      <c r="E109" s="88">
        <v>5089.16</v>
      </c>
      <c r="F109" s="87">
        <v>5000</v>
      </c>
      <c r="G109" s="88">
        <v>1294</v>
      </c>
      <c r="H109" s="52"/>
    </row>
    <row r="110" spans="1:8" ht="12.75">
      <c r="A110" s="48">
        <v>634</v>
      </c>
      <c r="B110" s="53" t="s">
        <v>34</v>
      </c>
      <c r="C110" s="34" t="s">
        <v>87</v>
      </c>
      <c r="D110" s="87">
        <v>700</v>
      </c>
      <c r="E110" s="88">
        <v>1506</v>
      </c>
      <c r="F110" s="87"/>
      <c r="G110" s="88">
        <v>322</v>
      </c>
      <c r="H110" s="52"/>
    </row>
    <row r="111" spans="1:8" ht="12.75">
      <c r="A111" s="48">
        <v>634</v>
      </c>
      <c r="B111" s="53" t="s">
        <v>15</v>
      </c>
      <c r="C111" s="34" t="s">
        <v>86</v>
      </c>
      <c r="D111" s="87">
        <v>1500</v>
      </c>
      <c r="E111" s="88">
        <v>1667.36</v>
      </c>
      <c r="F111" s="87">
        <v>500</v>
      </c>
      <c r="G111" s="88">
        <v>1506</v>
      </c>
      <c r="H111" s="52"/>
    </row>
    <row r="112" spans="1:8" ht="12.75">
      <c r="A112" s="89">
        <v>635</v>
      </c>
      <c r="B112" s="90"/>
      <c r="C112" s="91" t="s">
        <v>73</v>
      </c>
      <c r="D112" s="121">
        <v>3000</v>
      </c>
      <c r="E112" s="122">
        <v>1870.2</v>
      </c>
      <c r="F112" s="121">
        <v>2000</v>
      </c>
      <c r="G112" s="122">
        <v>267</v>
      </c>
      <c r="H112" s="106"/>
    </row>
    <row r="113" spans="1:8" ht="12.75" customHeight="1">
      <c r="A113" s="85">
        <v>637</v>
      </c>
      <c r="B113" s="24"/>
      <c r="C113" s="31" t="s">
        <v>279</v>
      </c>
      <c r="D113" s="20">
        <v>2000</v>
      </c>
      <c r="E113" s="26">
        <v>1451</v>
      </c>
      <c r="F113" s="20">
        <v>1500</v>
      </c>
      <c r="G113" s="26">
        <v>85</v>
      </c>
      <c r="H113" s="76"/>
    </row>
    <row r="114" spans="1:8" ht="22.5">
      <c r="A114" s="5" t="s">
        <v>1</v>
      </c>
      <c r="B114" s="6"/>
      <c r="C114" s="7"/>
      <c r="D114" s="8" t="s">
        <v>2</v>
      </c>
      <c r="E114" s="8" t="s">
        <v>3</v>
      </c>
      <c r="F114" s="8" t="s">
        <v>267</v>
      </c>
      <c r="G114" s="8" t="s">
        <v>268</v>
      </c>
      <c r="H114" s="9" t="s">
        <v>4</v>
      </c>
    </row>
    <row r="115" spans="1:15" s="10" customFormat="1" ht="12.75">
      <c r="A115" s="123" t="s">
        <v>95</v>
      </c>
      <c r="B115" s="124"/>
      <c r="C115" s="125"/>
      <c r="D115" s="126">
        <f>D116+D117+D118+D119+D120</f>
        <v>22100</v>
      </c>
      <c r="E115" s="127">
        <f>E116+E117+E118+E119+E120</f>
        <v>23732.039999999997</v>
      </c>
      <c r="F115" s="126">
        <v>7800</v>
      </c>
      <c r="G115" s="127">
        <f>G116+G117+G118+G119+G120+G121</f>
        <v>11566</v>
      </c>
      <c r="H115" s="128">
        <f>G115/F115*100</f>
        <v>148.28205128205127</v>
      </c>
      <c r="K115" s="1"/>
      <c r="L115" s="1"/>
      <c r="M115" s="1"/>
      <c r="N115" s="1"/>
      <c r="O115" s="1"/>
    </row>
    <row r="116" spans="1:8" ht="12.75" customHeight="1">
      <c r="A116" s="17">
        <v>610</v>
      </c>
      <c r="B116" s="24"/>
      <c r="C116" s="19" t="s">
        <v>6</v>
      </c>
      <c r="D116" s="26">
        <v>12000</v>
      </c>
      <c r="E116" s="26">
        <v>13347.95</v>
      </c>
      <c r="F116" s="26">
        <v>4000</v>
      </c>
      <c r="G116" s="26">
        <v>5485</v>
      </c>
      <c r="H116" s="76"/>
    </row>
    <row r="117" spans="1:8" ht="12.75">
      <c r="A117" s="17">
        <v>620</v>
      </c>
      <c r="B117" s="24"/>
      <c r="C117" s="31" t="s">
        <v>7</v>
      </c>
      <c r="D117" s="26">
        <v>5000</v>
      </c>
      <c r="E117" s="26">
        <v>4865.15</v>
      </c>
      <c r="F117" s="26">
        <v>1800</v>
      </c>
      <c r="G117" s="26">
        <v>1872</v>
      </c>
      <c r="H117" s="76"/>
    </row>
    <row r="118" spans="1:8" ht="12.75">
      <c r="A118" s="17">
        <v>633</v>
      </c>
      <c r="B118" s="24"/>
      <c r="C118" s="31" t="s">
        <v>71</v>
      </c>
      <c r="D118" s="26">
        <v>5000</v>
      </c>
      <c r="E118" s="26">
        <v>5409.94</v>
      </c>
      <c r="F118" s="26">
        <v>2000</v>
      </c>
      <c r="G118" s="26">
        <v>2568</v>
      </c>
      <c r="H118" s="76"/>
    </row>
    <row r="119" spans="1:8" ht="12.75">
      <c r="A119" s="17">
        <v>634</v>
      </c>
      <c r="B119" s="24"/>
      <c r="C119" s="31" t="s">
        <v>84</v>
      </c>
      <c r="D119" s="26"/>
      <c r="E119" s="26">
        <v>0</v>
      </c>
      <c r="F119" s="26"/>
      <c r="G119" s="26">
        <v>0</v>
      </c>
      <c r="H119" s="76"/>
    </row>
    <row r="120" spans="1:8" ht="12.75">
      <c r="A120" s="17">
        <v>637</v>
      </c>
      <c r="B120" s="24"/>
      <c r="C120" s="31" t="s">
        <v>68</v>
      </c>
      <c r="D120" s="26">
        <v>100</v>
      </c>
      <c r="E120" s="26">
        <v>109</v>
      </c>
      <c r="F120" s="26"/>
      <c r="G120" s="26">
        <v>0</v>
      </c>
      <c r="H120" s="76"/>
    </row>
    <row r="121" spans="1:8" ht="12.75">
      <c r="A121" s="77">
        <v>642</v>
      </c>
      <c r="B121" s="77" t="s">
        <v>53</v>
      </c>
      <c r="C121" s="78" t="s">
        <v>280</v>
      </c>
      <c r="D121" s="129"/>
      <c r="E121" s="129"/>
      <c r="F121" s="129"/>
      <c r="G121" s="129">
        <v>1641</v>
      </c>
      <c r="H121" s="81"/>
    </row>
    <row r="122" spans="1:8" ht="12.75">
      <c r="A122" s="11" t="s">
        <v>96</v>
      </c>
      <c r="B122" s="69"/>
      <c r="C122" s="70"/>
      <c r="D122" s="14">
        <v>0</v>
      </c>
      <c r="E122" s="14">
        <f>E123</f>
        <v>0</v>
      </c>
      <c r="F122" s="14">
        <v>0</v>
      </c>
      <c r="G122" s="14">
        <v>0</v>
      </c>
      <c r="H122" s="16"/>
    </row>
    <row r="123" spans="1:8" ht="12.75">
      <c r="A123" s="17">
        <v>637</v>
      </c>
      <c r="B123" s="24"/>
      <c r="C123" s="31" t="s">
        <v>68</v>
      </c>
      <c r="D123" s="75">
        <v>0</v>
      </c>
      <c r="E123" s="75">
        <v>0</v>
      </c>
      <c r="F123" s="75">
        <v>0</v>
      </c>
      <c r="G123" s="75">
        <v>0</v>
      </c>
      <c r="H123" s="76"/>
    </row>
    <row r="124" spans="1:8" ht="12.75">
      <c r="A124" s="48">
        <v>637</v>
      </c>
      <c r="B124" s="53" t="s">
        <v>37</v>
      </c>
      <c r="C124" s="33" t="s">
        <v>97</v>
      </c>
      <c r="D124" s="130">
        <v>0</v>
      </c>
      <c r="E124" s="88">
        <v>0</v>
      </c>
      <c r="F124" s="130">
        <v>0</v>
      </c>
      <c r="G124" s="88">
        <v>0</v>
      </c>
      <c r="H124" s="52"/>
    </row>
    <row r="125" spans="1:8" ht="12.75">
      <c r="A125" s="77"/>
      <c r="B125" s="77"/>
      <c r="C125" s="78"/>
      <c r="D125" s="131"/>
      <c r="E125" s="131"/>
      <c r="F125" s="131"/>
      <c r="G125" s="131"/>
      <c r="H125" s="133"/>
    </row>
    <row r="126" spans="1:15" s="100" customFormat="1" ht="12.75">
      <c r="A126" s="11" t="s">
        <v>98</v>
      </c>
      <c r="B126" s="69"/>
      <c r="C126" s="70"/>
      <c r="D126" s="14">
        <f>D127+D129</f>
        <v>6000</v>
      </c>
      <c r="E126" s="14">
        <f>E127+E129</f>
        <v>173.53</v>
      </c>
      <c r="F126" s="14">
        <v>6000</v>
      </c>
      <c r="G126" s="14">
        <v>5</v>
      </c>
      <c r="H126" s="16">
        <f>G126/F126*100</f>
        <v>0.08333333333333334</v>
      </c>
      <c r="K126" s="1"/>
      <c r="L126" s="1"/>
      <c r="M126" s="1"/>
      <c r="N126" s="1"/>
      <c r="O126" s="1"/>
    </row>
    <row r="127" spans="1:15" s="100" customFormat="1" ht="12.75">
      <c r="A127" s="17">
        <v>633</v>
      </c>
      <c r="B127" s="24"/>
      <c r="C127" s="31" t="s">
        <v>71</v>
      </c>
      <c r="D127" s="75">
        <v>3000</v>
      </c>
      <c r="E127" s="75">
        <f>E128</f>
        <v>164.37</v>
      </c>
      <c r="F127" s="75">
        <v>3000</v>
      </c>
      <c r="G127" s="75">
        <v>4.89</v>
      </c>
      <c r="H127" s="76"/>
      <c r="K127" s="1"/>
      <c r="L127" s="1"/>
      <c r="M127" s="1"/>
      <c r="N127" s="1"/>
      <c r="O127" s="1"/>
    </row>
    <row r="128" spans="1:15" s="100" customFormat="1" ht="12.75">
      <c r="A128" s="48">
        <v>633</v>
      </c>
      <c r="B128" s="53" t="s">
        <v>19</v>
      </c>
      <c r="C128" s="34" t="s">
        <v>72</v>
      </c>
      <c r="D128" s="136">
        <v>3000</v>
      </c>
      <c r="E128" s="136">
        <v>164.37</v>
      </c>
      <c r="F128" s="136">
        <v>3000</v>
      </c>
      <c r="G128" s="136">
        <v>4.89</v>
      </c>
      <c r="H128" s="137"/>
      <c r="K128" s="1"/>
      <c r="L128" s="1"/>
      <c r="M128" s="1"/>
      <c r="N128" s="1"/>
      <c r="O128" s="1"/>
    </row>
    <row r="129" spans="1:8" ht="12.75">
      <c r="A129" s="85">
        <v>635</v>
      </c>
      <c r="B129" s="24"/>
      <c r="C129" s="30" t="s">
        <v>73</v>
      </c>
      <c r="D129" s="119">
        <v>3000</v>
      </c>
      <c r="E129" s="75">
        <v>9.16</v>
      </c>
      <c r="F129" s="119">
        <v>3000</v>
      </c>
      <c r="G129" s="75">
        <v>0</v>
      </c>
      <c r="H129" s="76"/>
    </row>
    <row r="130" spans="1:8" ht="12.75">
      <c r="A130" s="85"/>
      <c r="B130" s="24"/>
      <c r="C130" s="30"/>
      <c r="D130" s="79"/>
      <c r="E130" s="132"/>
      <c r="F130" s="132"/>
      <c r="G130" s="79"/>
      <c r="H130" s="81"/>
    </row>
    <row r="131" spans="1:8" ht="12.75">
      <c r="A131" s="11" t="s">
        <v>99</v>
      </c>
      <c r="B131" s="69"/>
      <c r="C131" s="69"/>
      <c r="D131" s="14">
        <v>0</v>
      </c>
      <c r="E131" s="14">
        <f>E132</f>
        <v>0</v>
      </c>
      <c r="F131" s="14">
        <v>0</v>
      </c>
      <c r="G131" s="14">
        <v>0</v>
      </c>
      <c r="H131" s="16"/>
    </row>
    <row r="132" spans="1:8" ht="12.75">
      <c r="A132" s="17">
        <v>637</v>
      </c>
      <c r="B132" s="24"/>
      <c r="C132" s="31" t="s">
        <v>68</v>
      </c>
      <c r="D132" s="138">
        <v>0</v>
      </c>
      <c r="E132" s="138">
        <f>E133</f>
        <v>0</v>
      </c>
      <c r="F132" s="138">
        <v>0</v>
      </c>
      <c r="G132" s="138">
        <v>0</v>
      </c>
      <c r="H132" s="139"/>
    </row>
    <row r="133" spans="1:8" ht="12.75">
      <c r="A133" s="48">
        <v>637</v>
      </c>
      <c r="B133" s="53" t="s">
        <v>37</v>
      </c>
      <c r="C133" s="33" t="s">
        <v>97</v>
      </c>
      <c r="D133" s="130">
        <v>0</v>
      </c>
      <c r="E133" s="88">
        <v>0</v>
      </c>
      <c r="F133" s="130">
        <v>0</v>
      </c>
      <c r="G133" s="88">
        <v>0</v>
      </c>
      <c r="H133" s="52"/>
    </row>
    <row r="134" spans="1:8" ht="12.75">
      <c r="A134" s="94" t="s">
        <v>100</v>
      </c>
      <c r="B134" s="95"/>
      <c r="C134" s="96" t="s">
        <v>101</v>
      </c>
      <c r="D134" s="97">
        <f>D101+D115+D122+D126+D131</f>
        <v>139400</v>
      </c>
      <c r="E134" s="97">
        <f>E101+E115+E122+E126+E131</f>
        <v>130370.78</v>
      </c>
      <c r="F134" s="97">
        <f>F101+F115+F122+F126+F131</f>
        <v>121800</v>
      </c>
      <c r="G134" s="97">
        <f>G101+G115+G122+G126+G131</f>
        <v>54921</v>
      </c>
      <c r="H134" s="98">
        <f>G134/F134*100</f>
        <v>45.09113300492611</v>
      </c>
    </row>
    <row r="135" spans="1:15" s="10" customFormat="1" ht="12.75">
      <c r="A135" s="23"/>
      <c r="B135" s="23"/>
      <c r="C135" s="23"/>
      <c r="D135" s="135"/>
      <c r="E135" s="141"/>
      <c r="F135" s="135"/>
      <c r="G135" s="141"/>
      <c r="H135" s="103"/>
      <c r="K135" s="1"/>
      <c r="L135" s="1"/>
      <c r="M135" s="1"/>
      <c r="N135" s="1"/>
      <c r="O135" s="1"/>
    </row>
    <row r="136" spans="1:15" s="100" customFormat="1" ht="12.75">
      <c r="A136" s="11" t="s">
        <v>102</v>
      </c>
      <c r="B136" s="69"/>
      <c r="C136" s="70"/>
      <c r="D136" s="14">
        <f>D137+D138+D141+D142+D143</f>
        <v>71500</v>
      </c>
      <c r="E136" s="14">
        <f>E137+E138+E141+E142+E143</f>
        <v>56137.12</v>
      </c>
      <c r="F136" s="14">
        <v>71500</v>
      </c>
      <c r="G136" s="14">
        <f>G137+G138+G141+G142+G143</f>
        <v>15256</v>
      </c>
      <c r="H136" s="16">
        <f>G136/F136*100</f>
        <v>21.337062937062935</v>
      </c>
      <c r="K136" s="1"/>
      <c r="L136" s="1"/>
      <c r="M136" s="1"/>
      <c r="N136" s="1"/>
      <c r="O136" s="1"/>
    </row>
    <row r="137" spans="1:8" ht="12.75">
      <c r="A137" s="17">
        <v>633</v>
      </c>
      <c r="B137" s="24"/>
      <c r="C137" s="31" t="s">
        <v>71</v>
      </c>
      <c r="D137" s="119">
        <v>500</v>
      </c>
      <c r="E137" s="75">
        <v>0</v>
      </c>
      <c r="F137" s="119">
        <v>500</v>
      </c>
      <c r="G137" s="75">
        <v>0</v>
      </c>
      <c r="H137" s="76"/>
    </row>
    <row r="138" spans="1:8" ht="12.75">
      <c r="A138" s="17">
        <v>634</v>
      </c>
      <c r="B138" s="24"/>
      <c r="C138" s="31" t="s">
        <v>84</v>
      </c>
      <c r="D138" s="119">
        <v>0</v>
      </c>
      <c r="E138" s="75">
        <f>E139+E140</f>
        <v>0</v>
      </c>
      <c r="F138" s="119">
        <v>0</v>
      </c>
      <c r="G138" s="75">
        <v>0</v>
      </c>
      <c r="H138" s="76"/>
    </row>
    <row r="139" spans="1:8" ht="12.75">
      <c r="A139" s="48">
        <v>634</v>
      </c>
      <c r="B139" s="53" t="s">
        <v>13</v>
      </c>
      <c r="C139" s="34" t="s">
        <v>103</v>
      </c>
      <c r="D139" s="87">
        <v>0</v>
      </c>
      <c r="E139" s="88">
        <v>0</v>
      </c>
      <c r="F139" s="87">
        <v>0</v>
      </c>
      <c r="G139" s="88">
        <v>0</v>
      </c>
      <c r="H139" s="52"/>
    </row>
    <row r="140" spans="1:8" ht="12.75">
      <c r="A140" s="48">
        <v>634</v>
      </c>
      <c r="B140" s="53" t="s">
        <v>15</v>
      </c>
      <c r="C140" s="34" t="s">
        <v>86</v>
      </c>
      <c r="D140" s="87">
        <v>0</v>
      </c>
      <c r="E140" s="88">
        <v>0</v>
      </c>
      <c r="F140" s="87">
        <v>0</v>
      </c>
      <c r="G140" s="88">
        <v>0</v>
      </c>
      <c r="H140" s="52"/>
    </row>
    <row r="141" spans="1:8" ht="12.75">
      <c r="A141" s="17">
        <v>635</v>
      </c>
      <c r="B141" s="24"/>
      <c r="C141" s="31" t="s">
        <v>73</v>
      </c>
      <c r="D141" s="119">
        <v>1000</v>
      </c>
      <c r="E141" s="75">
        <v>0</v>
      </c>
      <c r="F141" s="119">
        <v>1000</v>
      </c>
      <c r="G141" s="75">
        <v>0</v>
      </c>
      <c r="H141" s="76"/>
    </row>
    <row r="142" spans="1:8" ht="12.75">
      <c r="A142" s="17">
        <v>636</v>
      </c>
      <c r="B142" s="24"/>
      <c r="C142" s="31" t="s">
        <v>104</v>
      </c>
      <c r="D142" s="119">
        <v>0</v>
      </c>
      <c r="E142" s="75">
        <v>0</v>
      </c>
      <c r="F142" s="119">
        <v>0</v>
      </c>
      <c r="G142" s="75">
        <v>0</v>
      </c>
      <c r="H142" s="76"/>
    </row>
    <row r="143" spans="1:8" ht="12.75">
      <c r="A143" s="17">
        <v>637</v>
      </c>
      <c r="B143" s="24"/>
      <c r="C143" s="31" t="s">
        <v>68</v>
      </c>
      <c r="D143" s="26">
        <v>70000</v>
      </c>
      <c r="E143" s="26">
        <v>56137.12</v>
      </c>
      <c r="F143" s="26">
        <v>70000</v>
      </c>
      <c r="G143" s="26">
        <v>15256</v>
      </c>
      <c r="H143" s="76"/>
    </row>
    <row r="144" spans="4:15" s="10" customFormat="1" ht="12.75">
      <c r="D144" s="112"/>
      <c r="E144" s="142"/>
      <c r="F144" s="112"/>
      <c r="G144" s="142"/>
      <c r="H144" s="110"/>
      <c r="K144" s="1"/>
      <c r="L144" s="1"/>
      <c r="M144" s="1"/>
      <c r="N144" s="1"/>
      <c r="O144" s="1"/>
    </row>
    <row r="145" spans="1:15" s="100" customFormat="1" ht="12.75">
      <c r="A145" s="11" t="s">
        <v>105</v>
      </c>
      <c r="B145" s="69"/>
      <c r="C145" s="70"/>
      <c r="D145" s="14">
        <f>D146+D147+D148+D149+D150+D151</f>
        <v>17500</v>
      </c>
      <c r="E145" s="14">
        <f>E146+E147+E148+E149+E150++E151</f>
        <v>20268.440000000002</v>
      </c>
      <c r="F145" s="14">
        <v>14000</v>
      </c>
      <c r="G145" s="14">
        <f>G146+G147+G148+G149+G150+G151</f>
        <v>11290.39</v>
      </c>
      <c r="H145" s="16">
        <f>G145/F145*100</f>
        <v>80.64564285714285</v>
      </c>
      <c r="K145" s="1"/>
      <c r="L145" s="1"/>
      <c r="M145" s="1"/>
      <c r="N145" s="1"/>
      <c r="O145" s="1"/>
    </row>
    <row r="146" spans="1:15" s="100" customFormat="1" ht="12.75">
      <c r="A146" s="85">
        <v>610</v>
      </c>
      <c r="B146" s="30"/>
      <c r="C146" s="31" t="s">
        <v>6</v>
      </c>
      <c r="D146" s="20">
        <v>6000</v>
      </c>
      <c r="E146" s="20">
        <v>4890</v>
      </c>
      <c r="F146" s="20">
        <v>6000</v>
      </c>
      <c r="G146" s="20">
        <v>2332</v>
      </c>
      <c r="H146" s="22"/>
      <c r="K146" s="1"/>
      <c r="L146" s="1"/>
      <c r="M146" s="1"/>
      <c r="N146" s="1"/>
      <c r="O146" s="1"/>
    </row>
    <row r="147" spans="1:15" s="100" customFormat="1" ht="12.75">
      <c r="A147" s="85">
        <v>620</v>
      </c>
      <c r="B147" s="30"/>
      <c r="C147" s="31" t="s">
        <v>7</v>
      </c>
      <c r="D147" s="20">
        <v>2000</v>
      </c>
      <c r="E147" s="20">
        <v>1800.59</v>
      </c>
      <c r="F147" s="20">
        <v>2000</v>
      </c>
      <c r="G147" s="20">
        <v>593</v>
      </c>
      <c r="H147" s="22"/>
      <c r="K147" s="1"/>
      <c r="L147" s="1"/>
      <c r="M147" s="1"/>
      <c r="N147" s="1"/>
      <c r="O147" s="1"/>
    </row>
    <row r="148" spans="1:15" s="100" customFormat="1" ht="12.75">
      <c r="A148" s="143">
        <v>632</v>
      </c>
      <c r="B148" s="144"/>
      <c r="C148" s="145" t="s">
        <v>70</v>
      </c>
      <c r="D148" s="121">
        <v>1000</v>
      </c>
      <c r="E148" s="121">
        <v>416.58</v>
      </c>
      <c r="F148" s="121">
        <v>1000</v>
      </c>
      <c r="G148" s="121">
        <v>5418.39</v>
      </c>
      <c r="H148" s="146"/>
      <c r="K148" s="1"/>
      <c r="L148" s="1"/>
      <c r="M148" s="1"/>
      <c r="N148" s="1"/>
      <c r="O148" s="1"/>
    </row>
    <row r="149" spans="1:15" s="100" customFormat="1" ht="12.75">
      <c r="A149" s="143">
        <v>633</v>
      </c>
      <c r="B149" s="144"/>
      <c r="C149" s="145" t="s">
        <v>71</v>
      </c>
      <c r="D149" s="121">
        <v>1500</v>
      </c>
      <c r="E149" s="121">
        <v>1308.08</v>
      </c>
      <c r="F149" s="121"/>
      <c r="G149" s="121">
        <v>0</v>
      </c>
      <c r="H149" s="146"/>
      <c r="K149" s="1"/>
      <c r="L149" s="1"/>
      <c r="M149" s="1"/>
      <c r="N149" s="1"/>
      <c r="O149" s="1"/>
    </row>
    <row r="150" spans="1:15" s="100" customFormat="1" ht="12.75">
      <c r="A150" s="78">
        <v>634</v>
      </c>
      <c r="B150" s="147"/>
      <c r="C150" s="78" t="s">
        <v>84</v>
      </c>
      <c r="D150" s="121">
        <v>4000</v>
      </c>
      <c r="E150" s="121">
        <v>4960.13</v>
      </c>
      <c r="F150" s="121"/>
      <c r="G150" s="121">
        <v>2947</v>
      </c>
      <c r="H150" s="146"/>
      <c r="K150" s="1"/>
      <c r="L150" s="1"/>
      <c r="M150" s="1"/>
      <c r="N150" s="1"/>
      <c r="O150" s="1"/>
    </row>
    <row r="151" spans="1:8" ht="12.75">
      <c r="A151" s="85">
        <v>637</v>
      </c>
      <c r="B151" s="24"/>
      <c r="C151" s="31" t="s">
        <v>68</v>
      </c>
      <c r="D151" s="120">
        <v>3000</v>
      </c>
      <c r="E151" s="120">
        <v>6893.06</v>
      </c>
      <c r="F151" s="120">
        <v>5000</v>
      </c>
      <c r="G151" s="120">
        <v>0</v>
      </c>
      <c r="H151" s="106"/>
    </row>
    <row r="152" spans="1:8" ht="12.75">
      <c r="A152" s="85"/>
      <c r="B152" s="24"/>
      <c r="C152" s="31"/>
      <c r="D152" s="120"/>
      <c r="E152" s="120"/>
      <c r="F152" s="120"/>
      <c r="G152" s="120"/>
      <c r="H152" s="106"/>
    </row>
    <row r="153" spans="1:8" ht="12.75">
      <c r="A153" s="11" t="s">
        <v>106</v>
      </c>
      <c r="B153" s="69"/>
      <c r="C153" s="70"/>
      <c r="D153" s="14">
        <v>100</v>
      </c>
      <c r="E153" s="14">
        <f>E154</f>
        <v>62</v>
      </c>
      <c r="F153" s="14">
        <v>0</v>
      </c>
      <c r="G153" s="14">
        <v>0</v>
      </c>
      <c r="H153" s="16"/>
    </row>
    <row r="154" spans="1:8" ht="12.75">
      <c r="A154" s="17">
        <v>637</v>
      </c>
      <c r="B154" s="24"/>
      <c r="C154" s="31" t="s">
        <v>68</v>
      </c>
      <c r="D154" s="75">
        <v>100</v>
      </c>
      <c r="E154" s="75">
        <v>62</v>
      </c>
      <c r="F154" s="75">
        <v>0</v>
      </c>
      <c r="G154" s="75">
        <v>0</v>
      </c>
      <c r="H154" s="76"/>
    </row>
    <row r="155" spans="1:8" ht="12.75">
      <c r="A155" s="48">
        <v>637</v>
      </c>
      <c r="B155" s="53" t="s">
        <v>37</v>
      </c>
      <c r="C155" s="33" t="s">
        <v>97</v>
      </c>
      <c r="D155" s="130">
        <v>100</v>
      </c>
      <c r="E155" s="88"/>
      <c r="F155" s="130">
        <v>0</v>
      </c>
      <c r="G155" s="88">
        <v>0</v>
      </c>
      <c r="H155" s="52"/>
    </row>
    <row r="156" spans="1:8" ht="12.75">
      <c r="A156" s="94" t="s">
        <v>107</v>
      </c>
      <c r="B156" s="95"/>
      <c r="C156" s="96" t="s">
        <v>108</v>
      </c>
      <c r="D156" s="97">
        <f>D136+D145+D153</f>
        <v>89100</v>
      </c>
      <c r="E156" s="97">
        <f>E136+E145+E153</f>
        <v>76467.56</v>
      </c>
      <c r="F156" s="97">
        <f>F136+F145+F153</f>
        <v>85500</v>
      </c>
      <c r="G156" s="97">
        <f>G136+G145+G153</f>
        <v>26546.39</v>
      </c>
      <c r="H156" s="98">
        <f>G156/F156*100</f>
        <v>31.04840935672514</v>
      </c>
    </row>
    <row r="157" spans="4:15" s="10" customFormat="1" ht="12.75">
      <c r="D157" s="115"/>
      <c r="E157" s="142"/>
      <c r="F157" s="115"/>
      <c r="G157" s="142"/>
      <c r="H157" s="110"/>
      <c r="K157" s="1"/>
      <c r="L157" s="1"/>
      <c r="M157" s="1"/>
      <c r="N157" s="1"/>
      <c r="O157" s="1"/>
    </row>
    <row r="158" spans="1:15" s="100" customFormat="1" ht="12.75">
      <c r="A158" s="11" t="s">
        <v>109</v>
      </c>
      <c r="B158" s="69"/>
      <c r="C158" s="70"/>
      <c r="D158" s="14">
        <f>D159+D160+D161</f>
        <v>5700</v>
      </c>
      <c r="E158" s="14">
        <f>E159+E160+E161</f>
        <v>3753</v>
      </c>
      <c r="F158" s="14">
        <v>5000</v>
      </c>
      <c r="G158" s="14">
        <f>G159+G160+G161</f>
        <v>163</v>
      </c>
      <c r="H158" s="16">
        <f>G158/F158*100</f>
        <v>3.26</v>
      </c>
      <c r="K158" s="1"/>
      <c r="L158" s="1"/>
      <c r="M158" s="1"/>
      <c r="N158" s="1"/>
      <c r="O158" s="1"/>
    </row>
    <row r="159" spans="1:8" ht="12.75">
      <c r="A159" s="17">
        <v>610</v>
      </c>
      <c r="B159" s="24"/>
      <c r="C159" s="19" t="s">
        <v>6</v>
      </c>
      <c r="D159" s="120">
        <v>500</v>
      </c>
      <c r="E159" s="75">
        <v>481</v>
      </c>
      <c r="F159" s="120">
        <v>0</v>
      </c>
      <c r="G159" s="75">
        <v>0</v>
      </c>
      <c r="H159" s="76"/>
    </row>
    <row r="160" spans="1:8" ht="12.75">
      <c r="A160" s="17">
        <v>620</v>
      </c>
      <c r="B160" s="24"/>
      <c r="C160" s="31" t="s">
        <v>7</v>
      </c>
      <c r="D160" s="75">
        <v>200</v>
      </c>
      <c r="E160" s="75">
        <v>178</v>
      </c>
      <c r="F160" s="75">
        <v>0</v>
      </c>
      <c r="G160" s="75">
        <v>0</v>
      </c>
      <c r="H160" s="76"/>
    </row>
    <row r="161" spans="1:8" ht="12.75">
      <c r="A161" s="17">
        <v>637</v>
      </c>
      <c r="B161" s="24"/>
      <c r="C161" s="31" t="s">
        <v>68</v>
      </c>
      <c r="D161" s="75">
        <v>5000</v>
      </c>
      <c r="E161" s="75">
        <v>3094</v>
      </c>
      <c r="F161" s="75">
        <v>5000</v>
      </c>
      <c r="G161" s="75">
        <v>163</v>
      </c>
      <c r="H161" s="76"/>
    </row>
    <row r="162" spans="1:15" s="10" customFormat="1" ht="12.75">
      <c r="A162" s="23"/>
      <c r="B162" s="23"/>
      <c r="C162" s="23"/>
      <c r="D162" s="135"/>
      <c r="E162" s="141"/>
      <c r="F162" s="135"/>
      <c r="G162" s="141"/>
      <c r="H162" s="103"/>
      <c r="K162" s="1"/>
      <c r="L162" s="1"/>
      <c r="M162" s="1"/>
      <c r="N162" s="1"/>
      <c r="O162" s="1"/>
    </row>
    <row r="163" spans="1:15" s="100" customFormat="1" ht="12.75">
      <c r="A163" s="11" t="s">
        <v>110</v>
      </c>
      <c r="B163" s="69"/>
      <c r="C163" s="70"/>
      <c r="D163" s="14">
        <f>D164+D165+D166</f>
        <v>17500</v>
      </c>
      <c r="E163" s="14">
        <f>E164+E165+E166</f>
        <v>14695.25</v>
      </c>
      <c r="F163" s="14">
        <v>13000</v>
      </c>
      <c r="G163" s="14">
        <f>G164+G165+G166</f>
        <v>8738</v>
      </c>
      <c r="H163" s="16">
        <f>G163/F163*100</f>
        <v>67.21538461538461</v>
      </c>
      <c r="K163" s="1"/>
      <c r="L163" s="1"/>
      <c r="M163" s="1"/>
      <c r="N163" s="1"/>
      <c r="O163" s="1"/>
    </row>
    <row r="164" spans="1:8" ht="12.75">
      <c r="A164" s="85">
        <v>632</v>
      </c>
      <c r="B164" s="24"/>
      <c r="C164" s="31" t="s">
        <v>70</v>
      </c>
      <c r="D164" s="26">
        <v>12000</v>
      </c>
      <c r="E164" s="26">
        <v>9563.08</v>
      </c>
      <c r="F164" s="26">
        <v>10000</v>
      </c>
      <c r="G164" s="26">
        <v>8063</v>
      </c>
      <c r="H164" s="76"/>
    </row>
    <row r="165" spans="1:8" ht="12.75">
      <c r="A165" s="85">
        <v>633</v>
      </c>
      <c r="B165" s="24"/>
      <c r="C165" s="31" t="s">
        <v>71</v>
      </c>
      <c r="D165" s="26">
        <v>1500</v>
      </c>
      <c r="E165" s="26">
        <v>1434.17</v>
      </c>
      <c r="F165" s="26">
        <v>1000</v>
      </c>
      <c r="G165" s="26">
        <v>675</v>
      </c>
      <c r="H165" s="76"/>
    </row>
    <row r="166" spans="1:8" ht="12.75">
      <c r="A166" s="85">
        <v>635</v>
      </c>
      <c r="B166" s="24"/>
      <c r="C166" s="31" t="s">
        <v>73</v>
      </c>
      <c r="D166" s="26">
        <v>4000</v>
      </c>
      <c r="E166" s="26">
        <v>3698</v>
      </c>
      <c r="F166" s="26">
        <v>2000</v>
      </c>
      <c r="G166" s="26">
        <v>0</v>
      </c>
      <c r="H166" s="76"/>
    </row>
    <row r="167" spans="1:8" ht="12.75">
      <c r="A167" s="94" t="s">
        <v>111</v>
      </c>
      <c r="B167" s="95"/>
      <c r="C167" s="96" t="s">
        <v>112</v>
      </c>
      <c r="D167" s="97">
        <f>D158+D163</f>
        <v>23200</v>
      </c>
      <c r="E167" s="97">
        <f>E158+E163</f>
        <v>18448.25</v>
      </c>
      <c r="F167" s="97">
        <f>F158+F163</f>
        <v>18000</v>
      </c>
      <c r="G167" s="97">
        <f>G158+G163</f>
        <v>8901</v>
      </c>
      <c r="H167" s="98">
        <f>G167/F167*100</f>
        <v>49.45</v>
      </c>
    </row>
    <row r="168" spans="1:8" ht="12.75">
      <c r="A168" s="149"/>
      <c r="B168" s="23"/>
      <c r="C168" s="150"/>
      <c r="D168" s="99"/>
      <c r="E168" s="99"/>
      <c r="F168" s="99"/>
      <c r="G168" s="99"/>
      <c r="H168" s="151"/>
    </row>
    <row r="169" spans="4:15" s="10" customFormat="1" ht="12.75">
      <c r="D169" s="115"/>
      <c r="E169" s="111"/>
      <c r="F169" s="115"/>
      <c r="G169" s="142"/>
      <c r="H169" s="110"/>
      <c r="K169" s="1"/>
      <c r="L169" s="1"/>
      <c r="M169" s="1"/>
      <c r="N169" s="1"/>
      <c r="O169" s="1"/>
    </row>
    <row r="170" spans="1:15" s="10" customFormat="1" ht="22.5">
      <c r="A170" s="5" t="s">
        <v>1</v>
      </c>
      <c r="B170" s="6"/>
      <c r="C170" s="7"/>
      <c r="D170" s="8" t="s">
        <v>2</v>
      </c>
      <c r="E170" s="8" t="s">
        <v>3</v>
      </c>
      <c r="F170" s="8" t="s">
        <v>267</v>
      </c>
      <c r="G170" s="8" t="s">
        <v>268</v>
      </c>
      <c r="H170" s="9" t="s">
        <v>4</v>
      </c>
      <c r="K170" s="1"/>
      <c r="L170" s="1"/>
      <c r="M170" s="1"/>
      <c r="N170" s="1"/>
      <c r="O170" s="1"/>
    </row>
    <row r="171" spans="1:15" s="100" customFormat="1" ht="12.75">
      <c r="A171" s="11" t="s">
        <v>113</v>
      </c>
      <c r="B171" s="69"/>
      <c r="C171" s="70"/>
      <c r="D171" s="14">
        <v>22500</v>
      </c>
      <c r="E171" s="14">
        <f>E172+E173+E174+E175</f>
        <v>22554.36</v>
      </c>
      <c r="F171" s="14">
        <v>22500</v>
      </c>
      <c r="G171" s="14">
        <f>G172+G173+G174+G175</f>
        <v>5419.3</v>
      </c>
      <c r="H171" s="16">
        <f>G171/F171*100</f>
        <v>24.08577777777778</v>
      </c>
      <c r="K171" s="1"/>
      <c r="L171" s="1"/>
      <c r="M171" s="1"/>
      <c r="N171" s="1"/>
      <c r="O171" s="1"/>
    </row>
    <row r="172" spans="1:8" ht="12.75">
      <c r="A172" s="85">
        <v>632</v>
      </c>
      <c r="B172" s="24"/>
      <c r="C172" s="31" t="s">
        <v>70</v>
      </c>
      <c r="D172" s="119">
        <v>20000</v>
      </c>
      <c r="E172" s="75">
        <v>22054.7</v>
      </c>
      <c r="F172" s="119">
        <v>20000</v>
      </c>
      <c r="G172" s="75">
        <v>5226</v>
      </c>
      <c r="H172" s="76"/>
    </row>
    <row r="173" spans="1:8" ht="12.75">
      <c r="A173" s="85">
        <v>633</v>
      </c>
      <c r="B173" s="24"/>
      <c r="C173" s="31" t="s">
        <v>71</v>
      </c>
      <c r="D173" s="119">
        <v>500</v>
      </c>
      <c r="E173" s="75">
        <v>121.34</v>
      </c>
      <c r="F173" s="119">
        <v>500</v>
      </c>
      <c r="G173" s="75">
        <v>8.3</v>
      </c>
      <c r="H173" s="76"/>
    </row>
    <row r="174" spans="1:8" ht="12.75">
      <c r="A174" s="89">
        <v>635</v>
      </c>
      <c r="B174" s="90"/>
      <c r="C174" s="91" t="s">
        <v>73</v>
      </c>
      <c r="D174" s="119">
        <v>1000</v>
      </c>
      <c r="E174" s="75">
        <v>124.18</v>
      </c>
      <c r="F174" s="119">
        <v>1000</v>
      </c>
      <c r="G174" s="75">
        <v>35</v>
      </c>
      <c r="H174" s="76"/>
    </row>
    <row r="175" spans="1:8" ht="12.75">
      <c r="A175" s="85">
        <v>637</v>
      </c>
      <c r="B175" s="24"/>
      <c r="C175" s="31" t="s">
        <v>68</v>
      </c>
      <c r="D175" s="119">
        <v>1000</v>
      </c>
      <c r="E175" s="75">
        <v>254.14</v>
      </c>
      <c r="F175" s="119">
        <v>1000</v>
      </c>
      <c r="G175" s="75">
        <v>150</v>
      </c>
      <c r="H175" s="76"/>
    </row>
    <row r="176" spans="1:8" ht="12.75">
      <c r="A176" s="94" t="s">
        <v>114</v>
      </c>
      <c r="B176" s="95"/>
      <c r="C176" s="96" t="s">
        <v>115</v>
      </c>
      <c r="D176" s="97">
        <f>D171</f>
        <v>22500</v>
      </c>
      <c r="E176" s="97">
        <f>E171</f>
        <v>22554.36</v>
      </c>
      <c r="F176" s="97">
        <f>F171</f>
        <v>22500</v>
      </c>
      <c r="G176" s="97">
        <f>G171</f>
        <v>5419.3</v>
      </c>
      <c r="H176" s="98">
        <f>G176/F176*100</f>
        <v>24.08577777777778</v>
      </c>
    </row>
    <row r="177" spans="1:15" s="10" customFormat="1" ht="12.75">
      <c r="A177" s="23"/>
      <c r="B177" s="23"/>
      <c r="C177" s="23"/>
      <c r="D177" s="135"/>
      <c r="E177" s="141"/>
      <c r="F177" s="135"/>
      <c r="G177" s="141"/>
      <c r="H177" s="103"/>
      <c r="K177" s="1"/>
      <c r="L177" s="1"/>
      <c r="M177" s="1"/>
      <c r="N177" s="1"/>
      <c r="O177" s="1"/>
    </row>
    <row r="178" spans="1:15" s="100" customFormat="1" ht="12.75">
      <c r="A178" s="11" t="s">
        <v>116</v>
      </c>
      <c r="B178" s="69"/>
      <c r="C178" s="70"/>
      <c r="D178" s="14">
        <f>D179+D180+D181+D182+D183+D184</f>
        <v>25500</v>
      </c>
      <c r="E178" s="14">
        <f>E179+E180+E181+E182+E183+E184</f>
        <v>30366.129999999997</v>
      </c>
      <c r="F178" s="14">
        <v>24500</v>
      </c>
      <c r="G178" s="14">
        <f>G179+G180+G181+G182+G183+G184</f>
        <v>7756</v>
      </c>
      <c r="H178" s="16">
        <f>G178/F178*100</f>
        <v>31.657142857142855</v>
      </c>
      <c r="K178" s="1"/>
      <c r="L178" s="1"/>
      <c r="M178" s="1"/>
      <c r="N178" s="1"/>
      <c r="O178" s="1"/>
    </row>
    <row r="179" spans="1:8" ht="12.75">
      <c r="A179" s="85">
        <v>632</v>
      </c>
      <c r="B179" s="24"/>
      <c r="C179" s="31" t="s">
        <v>70</v>
      </c>
      <c r="D179" s="119">
        <v>12000</v>
      </c>
      <c r="E179" s="75">
        <v>10340.96</v>
      </c>
      <c r="F179" s="119">
        <v>12000</v>
      </c>
      <c r="G179" s="75">
        <v>3802</v>
      </c>
      <c r="H179" s="76"/>
    </row>
    <row r="180" spans="1:8" ht="12.75">
      <c r="A180" s="85">
        <v>633</v>
      </c>
      <c r="B180" s="24"/>
      <c r="C180" s="31" t="s">
        <v>71</v>
      </c>
      <c r="D180" s="119">
        <v>1500</v>
      </c>
      <c r="E180" s="75">
        <v>1727.34</v>
      </c>
      <c r="F180" s="119">
        <v>1500</v>
      </c>
      <c r="G180" s="75">
        <v>110</v>
      </c>
      <c r="H180" s="76"/>
    </row>
    <row r="181" spans="1:8" ht="12.75">
      <c r="A181" s="85">
        <v>634</v>
      </c>
      <c r="B181" s="24"/>
      <c r="C181" s="31" t="s">
        <v>84</v>
      </c>
      <c r="D181" s="119">
        <v>5000</v>
      </c>
      <c r="E181" s="75">
        <v>4812.11</v>
      </c>
      <c r="F181" s="119">
        <v>5000</v>
      </c>
      <c r="G181" s="75">
        <v>138</v>
      </c>
      <c r="H181" s="76"/>
    </row>
    <row r="182" spans="1:8" ht="12.75">
      <c r="A182" s="85">
        <v>635</v>
      </c>
      <c r="B182" s="24"/>
      <c r="C182" s="31" t="s">
        <v>73</v>
      </c>
      <c r="D182" s="119">
        <v>1500</v>
      </c>
      <c r="E182" s="75">
        <v>4887.83</v>
      </c>
      <c r="F182" s="119">
        <v>1000</v>
      </c>
      <c r="G182" s="75">
        <v>1484</v>
      </c>
      <c r="H182" s="76"/>
    </row>
    <row r="183" spans="1:8" ht="12.75">
      <c r="A183" s="85">
        <v>637</v>
      </c>
      <c r="B183" s="24"/>
      <c r="C183" s="31" t="s">
        <v>68</v>
      </c>
      <c r="D183" s="119">
        <v>1500</v>
      </c>
      <c r="E183" s="75">
        <v>1315.36</v>
      </c>
      <c r="F183" s="119">
        <v>1000</v>
      </c>
      <c r="G183" s="75">
        <v>62</v>
      </c>
      <c r="H183" s="76"/>
    </row>
    <row r="184" spans="1:8" ht="12.75" customHeight="1">
      <c r="A184" s="85">
        <v>642</v>
      </c>
      <c r="B184" s="24"/>
      <c r="C184" s="31" t="s">
        <v>117</v>
      </c>
      <c r="D184" s="119">
        <v>4000</v>
      </c>
      <c r="E184" s="75">
        <v>7282.53</v>
      </c>
      <c r="F184" s="119">
        <v>4000</v>
      </c>
      <c r="G184" s="75">
        <v>2160</v>
      </c>
      <c r="H184" s="76"/>
    </row>
    <row r="185" spans="1:8" ht="12.75" customHeight="1">
      <c r="A185" s="78"/>
      <c r="B185" s="77"/>
      <c r="C185" s="78"/>
      <c r="D185" s="132"/>
      <c r="E185" s="79"/>
      <c r="F185" s="132"/>
      <c r="G185" s="79"/>
      <c r="H185" s="81"/>
    </row>
    <row r="186" spans="1:15" s="100" customFormat="1" ht="12.75">
      <c r="A186" s="11" t="s">
        <v>118</v>
      </c>
      <c r="B186" s="69"/>
      <c r="C186" s="70"/>
      <c r="D186" s="14">
        <f>D187+D188+D189</f>
        <v>37100</v>
      </c>
      <c r="E186" s="14">
        <f>E187+E188+E189</f>
        <v>39298.7</v>
      </c>
      <c r="F186" s="14">
        <v>36100</v>
      </c>
      <c r="G186" s="14">
        <f>G187+G188+G189</f>
        <v>16798</v>
      </c>
      <c r="H186" s="16">
        <f>G186/F186*100</f>
        <v>46.53185595567867</v>
      </c>
      <c r="J186" s="129"/>
      <c r="K186" s="129"/>
      <c r="L186" s="129"/>
      <c r="M186" s="1"/>
      <c r="N186" s="1"/>
      <c r="O186" s="1"/>
    </row>
    <row r="187" spans="1:12" ht="12.75" customHeight="1">
      <c r="A187" s="17">
        <v>610</v>
      </c>
      <c r="B187" s="18"/>
      <c r="C187" s="19" t="s">
        <v>6</v>
      </c>
      <c r="D187" s="26">
        <v>15000</v>
      </c>
      <c r="E187" s="26">
        <v>15188.75</v>
      </c>
      <c r="F187" s="26">
        <v>15000</v>
      </c>
      <c r="G187" s="26">
        <v>8300</v>
      </c>
      <c r="H187" s="76"/>
      <c r="J187" s="129"/>
      <c r="K187" s="129"/>
      <c r="L187" s="129"/>
    </row>
    <row r="188" spans="1:12" ht="12.75">
      <c r="A188" s="17">
        <v>620</v>
      </c>
      <c r="B188" s="24"/>
      <c r="C188" s="25" t="s">
        <v>7</v>
      </c>
      <c r="D188" s="26">
        <v>6000</v>
      </c>
      <c r="E188" s="26">
        <v>5508.57</v>
      </c>
      <c r="F188" s="26">
        <v>6000</v>
      </c>
      <c r="G188" s="26">
        <v>2007</v>
      </c>
      <c r="H188" s="76"/>
      <c r="J188" s="129"/>
      <c r="K188" s="129"/>
      <c r="L188" s="129"/>
    </row>
    <row r="189" spans="1:12" ht="12.75">
      <c r="A189" s="29">
        <v>630</v>
      </c>
      <c r="B189" s="30"/>
      <c r="C189" s="31" t="s">
        <v>8</v>
      </c>
      <c r="D189" s="26">
        <v>16100</v>
      </c>
      <c r="E189" s="26">
        <f>E190+E191+E192+E193+E194+E195</f>
        <v>18601.38</v>
      </c>
      <c r="F189" s="26">
        <v>15100</v>
      </c>
      <c r="G189" s="26">
        <f>G190+G191+G192+G193+G194+G195</f>
        <v>6491</v>
      </c>
      <c r="H189" s="76"/>
      <c r="J189" s="54"/>
      <c r="K189" s="54"/>
      <c r="L189" s="54"/>
    </row>
    <row r="190" spans="1:8" ht="12.75">
      <c r="A190" s="32" t="s">
        <v>9</v>
      </c>
      <c r="B190" s="33"/>
      <c r="C190" s="34" t="s">
        <v>10</v>
      </c>
      <c r="D190" s="88">
        <v>100</v>
      </c>
      <c r="E190" s="88">
        <v>0</v>
      </c>
      <c r="F190" s="88">
        <v>100</v>
      </c>
      <c r="G190" s="88">
        <v>18</v>
      </c>
      <c r="H190" s="52"/>
    </row>
    <row r="191" spans="1:8" ht="12.75">
      <c r="A191" s="32">
        <v>632</v>
      </c>
      <c r="B191" s="33"/>
      <c r="C191" s="34" t="s">
        <v>11</v>
      </c>
      <c r="D191" s="88">
        <v>10000</v>
      </c>
      <c r="E191" s="88">
        <v>9852.4</v>
      </c>
      <c r="F191" s="88">
        <v>10000</v>
      </c>
      <c r="G191" s="88">
        <v>4326</v>
      </c>
      <c r="H191" s="52"/>
    </row>
    <row r="192" spans="1:8" ht="12.75">
      <c r="A192" s="48">
        <v>633</v>
      </c>
      <c r="B192" s="53"/>
      <c r="C192" s="50" t="s">
        <v>71</v>
      </c>
      <c r="D192" s="88">
        <v>3000</v>
      </c>
      <c r="E192" s="88">
        <v>3166.61</v>
      </c>
      <c r="F192" s="88">
        <v>2500</v>
      </c>
      <c r="G192" s="88">
        <v>926</v>
      </c>
      <c r="H192" s="52"/>
    </row>
    <row r="193" spans="1:8" ht="12.75">
      <c r="A193" s="48">
        <v>634</v>
      </c>
      <c r="B193" s="53"/>
      <c r="C193" s="50" t="s">
        <v>84</v>
      </c>
      <c r="D193" s="88">
        <v>500</v>
      </c>
      <c r="E193" s="88">
        <v>3257.58</v>
      </c>
      <c r="F193" s="88">
        <v>500</v>
      </c>
      <c r="G193" s="88">
        <v>105</v>
      </c>
      <c r="H193" s="52"/>
    </row>
    <row r="194" spans="1:8" ht="12.75">
      <c r="A194" s="48">
        <v>635</v>
      </c>
      <c r="B194" s="53"/>
      <c r="C194" s="50" t="s">
        <v>73</v>
      </c>
      <c r="D194" s="88">
        <v>500</v>
      </c>
      <c r="E194" s="88">
        <v>179.72</v>
      </c>
      <c r="F194" s="88">
        <v>500</v>
      </c>
      <c r="G194" s="88">
        <v>0</v>
      </c>
      <c r="H194" s="52"/>
    </row>
    <row r="195" spans="1:8" ht="12.75">
      <c r="A195" s="48">
        <v>637</v>
      </c>
      <c r="B195" s="53"/>
      <c r="C195" s="50" t="s">
        <v>68</v>
      </c>
      <c r="D195" s="88">
        <v>2000</v>
      </c>
      <c r="E195" s="88">
        <v>2145.07</v>
      </c>
      <c r="F195" s="88">
        <v>1500</v>
      </c>
      <c r="G195" s="88">
        <v>1116</v>
      </c>
      <c r="H195" s="52"/>
    </row>
    <row r="196" spans="1:8" ht="12.75">
      <c r="A196" s="61"/>
      <c r="B196" s="61"/>
      <c r="C196" s="61"/>
      <c r="D196" s="131"/>
      <c r="E196" s="131"/>
      <c r="F196" s="131"/>
      <c r="G196" s="131"/>
      <c r="H196" s="133"/>
    </row>
    <row r="197" spans="1:8" ht="12.75">
      <c r="A197" s="11" t="s">
        <v>119</v>
      </c>
      <c r="B197" s="69"/>
      <c r="C197" s="69"/>
      <c r="D197" s="14">
        <f>D198</f>
        <v>0</v>
      </c>
      <c r="E197" s="14">
        <f>E198</f>
        <v>0</v>
      </c>
      <c r="F197" s="14">
        <v>0</v>
      </c>
      <c r="G197" s="14">
        <f>G198</f>
        <v>0</v>
      </c>
      <c r="H197" s="16"/>
    </row>
    <row r="198" spans="1:8" ht="12.75">
      <c r="A198" s="17">
        <v>637</v>
      </c>
      <c r="B198" s="24"/>
      <c r="C198" s="31" t="s">
        <v>68</v>
      </c>
      <c r="D198" s="138">
        <v>0</v>
      </c>
      <c r="E198" s="138">
        <f>E199</f>
        <v>0</v>
      </c>
      <c r="F198" s="138">
        <v>0</v>
      </c>
      <c r="G198" s="138">
        <f>G199</f>
        <v>0</v>
      </c>
      <c r="H198" s="139"/>
    </row>
    <row r="199" spans="1:8" ht="12.75">
      <c r="A199" s="48">
        <v>637</v>
      </c>
      <c r="B199" s="53" t="s">
        <v>37</v>
      </c>
      <c r="C199" s="33" t="s">
        <v>97</v>
      </c>
      <c r="D199" s="130">
        <v>0</v>
      </c>
      <c r="E199" s="88">
        <v>0</v>
      </c>
      <c r="F199" s="130">
        <v>0</v>
      </c>
      <c r="G199" s="88">
        <v>0</v>
      </c>
      <c r="H199" s="52"/>
    </row>
    <row r="200" spans="1:8" ht="12.75">
      <c r="A200" s="61"/>
      <c r="B200" s="61"/>
      <c r="C200" s="61"/>
      <c r="D200" s="131"/>
      <c r="E200" s="131"/>
      <c r="F200" s="131"/>
      <c r="G200" s="131"/>
      <c r="H200" s="133"/>
    </row>
    <row r="201" spans="1:15" s="100" customFormat="1" ht="12.75">
      <c r="A201" s="11" t="s">
        <v>120</v>
      </c>
      <c r="B201" s="69"/>
      <c r="C201" s="70"/>
      <c r="D201" s="14">
        <f>D202+D203+D204</f>
        <v>8900</v>
      </c>
      <c r="E201" s="14">
        <f>E202+E203+E204</f>
        <v>11703.26</v>
      </c>
      <c r="F201" s="14">
        <v>2000</v>
      </c>
      <c r="G201" s="14">
        <f>G202+G203+G204</f>
        <v>772</v>
      </c>
      <c r="H201" s="16">
        <f>G201/F201*100</f>
        <v>38.6</v>
      </c>
      <c r="K201" s="1"/>
      <c r="L201" s="1"/>
      <c r="M201" s="1"/>
      <c r="N201" s="1"/>
      <c r="O201" s="1"/>
    </row>
    <row r="202" spans="1:8" ht="12.75">
      <c r="A202" s="17">
        <v>610</v>
      </c>
      <c r="B202" s="18"/>
      <c r="C202" s="19" t="s">
        <v>6</v>
      </c>
      <c r="D202" s="119">
        <v>3000</v>
      </c>
      <c r="E202" s="75">
        <v>4436.61</v>
      </c>
      <c r="F202" s="119">
        <v>0</v>
      </c>
      <c r="G202" s="75">
        <v>0</v>
      </c>
      <c r="H202" s="76"/>
    </row>
    <row r="203" spans="1:8" ht="12.75">
      <c r="A203" s="17">
        <v>620</v>
      </c>
      <c r="B203" s="24"/>
      <c r="C203" s="25" t="s">
        <v>7</v>
      </c>
      <c r="D203" s="119">
        <v>1300</v>
      </c>
      <c r="E203" s="75">
        <v>1613.31</v>
      </c>
      <c r="F203" s="119">
        <v>0</v>
      </c>
      <c r="G203" s="75">
        <v>0</v>
      </c>
      <c r="H203" s="76"/>
    </row>
    <row r="204" spans="1:8" ht="12.75">
      <c r="A204" s="29">
        <v>630</v>
      </c>
      <c r="B204" s="30"/>
      <c r="C204" s="31" t="s">
        <v>8</v>
      </c>
      <c r="D204" s="119">
        <v>4600</v>
      </c>
      <c r="E204" s="75">
        <f>E205+E206+E207+E208+E209</f>
        <v>5653.34</v>
      </c>
      <c r="F204" s="119">
        <v>2000</v>
      </c>
      <c r="G204" s="75">
        <f>G205+G206+G207+G208+G209</f>
        <v>772</v>
      </c>
      <c r="H204" s="76"/>
    </row>
    <row r="205" spans="1:8" ht="12.75">
      <c r="A205" s="32" t="s">
        <v>9</v>
      </c>
      <c r="B205" s="33"/>
      <c r="C205" s="34" t="s">
        <v>10</v>
      </c>
      <c r="D205" s="87">
        <v>0</v>
      </c>
      <c r="E205" s="88">
        <v>0</v>
      </c>
      <c r="F205" s="87">
        <v>0</v>
      </c>
      <c r="G205" s="88">
        <v>0</v>
      </c>
      <c r="H205" s="52"/>
    </row>
    <row r="206" spans="1:8" ht="12.75">
      <c r="A206" s="32">
        <v>632</v>
      </c>
      <c r="B206" s="33"/>
      <c r="C206" s="34" t="s">
        <v>11</v>
      </c>
      <c r="D206" s="87">
        <v>2500</v>
      </c>
      <c r="E206" s="88">
        <v>3165.09</v>
      </c>
      <c r="F206" s="87">
        <v>0</v>
      </c>
      <c r="G206" s="88">
        <v>227</v>
      </c>
      <c r="H206" s="52"/>
    </row>
    <row r="207" spans="1:8" ht="12.75">
      <c r="A207" s="48">
        <v>633</v>
      </c>
      <c r="B207" s="53"/>
      <c r="C207" s="50" t="s">
        <v>71</v>
      </c>
      <c r="D207" s="87">
        <v>1000</v>
      </c>
      <c r="E207" s="88">
        <v>1405.79</v>
      </c>
      <c r="F207" s="87">
        <v>1000</v>
      </c>
      <c r="G207" s="88">
        <v>545</v>
      </c>
      <c r="H207" s="52"/>
    </row>
    <row r="208" spans="1:8" ht="12.75">
      <c r="A208" s="48">
        <v>635</v>
      </c>
      <c r="B208" s="53"/>
      <c r="C208" s="50" t="s">
        <v>73</v>
      </c>
      <c r="D208" s="87">
        <v>1100</v>
      </c>
      <c r="E208" s="88">
        <v>1082.46</v>
      </c>
      <c r="F208" s="87">
        <v>500</v>
      </c>
      <c r="G208" s="88">
        <v>0</v>
      </c>
      <c r="H208" s="52"/>
    </row>
    <row r="209" spans="1:8" ht="12.75">
      <c r="A209" s="48">
        <v>637</v>
      </c>
      <c r="B209" s="53"/>
      <c r="C209" s="50" t="s">
        <v>68</v>
      </c>
      <c r="D209" s="87">
        <v>0</v>
      </c>
      <c r="E209" s="87">
        <v>0</v>
      </c>
      <c r="F209" s="87">
        <v>500</v>
      </c>
      <c r="G209" s="87">
        <v>0</v>
      </c>
      <c r="H209" s="93"/>
    </row>
    <row r="210" spans="1:8" ht="12.75">
      <c r="A210" s="61"/>
      <c r="B210" s="61"/>
      <c r="C210" s="61"/>
      <c r="D210" s="148"/>
      <c r="E210" s="148"/>
      <c r="F210" s="148"/>
      <c r="G210" s="148"/>
      <c r="H210" s="103"/>
    </row>
    <row r="211" spans="1:8" ht="12.75">
      <c r="A211" s="11" t="s">
        <v>121</v>
      </c>
      <c r="B211" s="69"/>
      <c r="C211" s="69"/>
      <c r="D211" s="14">
        <v>1500</v>
      </c>
      <c r="E211" s="14">
        <f>E212</f>
        <v>0</v>
      </c>
      <c r="F211" s="14">
        <v>1500</v>
      </c>
      <c r="G211" s="14">
        <f>G212</f>
        <v>0</v>
      </c>
      <c r="H211" s="16">
        <f>G211/F211*100</f>
        <v>0</v>
      </c>
    </row>
    <row r="212" spans="1:8" ht="12.75">
      <c r="A212" s="17">
        <v>637</v>
      </c>
      <c r="B212" s="24"/>
      <c r="C212" s="31" t="s">
        <v>68</v>
      </c>
      <c r="D212" s="138">
        <v>1500</v>
      </c>
      <c r="E212" s="138"/>
      <c r="F212" s="138">
        <v>1500</v>
      </c>
      <c r="G212" s="138">
        <v>0</v>
      </c>
      <c r="H212" s="139"/>
    </row>
    <row r="213" spans="1:8" ht="12.75">
      <c r="A213" s="48">
        <v>637</v>
      </c>
      <c r="B213" s="53" t="s">
        <v>37</v>
      </c>
      <c r="C213" s="33" t="s">
        <v>122</v>
      </c>
      <c r="D213" s="130">
        <v>1500</v>
      </c>
      <c r="E213" s="88"/>
      <c r="F213" s="130">
        <v>1500</v>
      </c>
      <c r="G213" s="88">
        <v>0</v>
      </c>
      <c r="H213" s="52"/>
    </row>
    <row r="214" spans="1:8" ht="12.75">
      <c r="A214" s="61"/>
      <c r="B214" s="61"/>
      <c r="C214" s="23"/>
      <c r="D214" s="131"/>
      <c r="E214" s="140"/>
      <c r="F214" s="131"/>
      <c r="G214" s="131"/>
      <c r="H214" s="133"/>
    </row>
    <row r="215" spans="1:8" ht="12.75">
      <c r="A215" s="11" t="s">
        <v>123</v>
      </c>
      <c r="B215" s="69"/>
      <c r="C215" s="69"/>
      <c r="D215" s="14">
        <v>0</v>
      </c>
      <c r="E215" s="14">
        <f>E216</f>
        <v>493.85</v>
      </c>
      <c r="F215" s="14">
        <v>0</v>
      </c>
      <c r="G215" s="14">
        <v>0</v>
      </c>
      <c r="H215" s="16"/>
    </row>
    <row r="216" spans="1:8" ht="12.75">
      <c r="A216" s="17">
        <v>637</v>
      </c>
      <c r="B216" s="24"/>
      <c r="C216" s="31" t="s">
        <v>68</v>
      </c>
      <c r="D216" s="138">
        <v>0</v>
      </c>
      <c r="E216" s="138">
        <f>E217</f>
        <v>493.85</v>
      </c>
      <c r="F216" s="138">
        <v>0</v>
      </c>
      <c r="G216" s="138">
        <v>0</v>
      </c>
      <c r="H216" s="139"/>
    </row>
    <row r="217" spans="1:8" ht="12.75">
      <c r="A217" s="48">
        <v>637</v>
      </c>
      <c r="B217" s="53" t="s">
        <v>37</v>
      </c>
      <c r="C217" s="33" t="s">
        <v>97</v>
      </c>
      <c r="D217" s="130">
        <v>0</v>
      </c>
      <c r="E217" s="88">
        <v>493.85</v>
      </c>
      <c r="F217" s="130">
        <v>0</v>
      </c>
      <c r="G217" s="88">
        <v>0</v>
      </c>
      <c r="H217" s="52"/>
    </row>
    <row r="218" spans="1:15" s="10" customFormat="1" ht="12.75">
      <c r="A218" s="23"/>
      <c r="B218" s="23"/>
      <c r="C218" s="23"/>
      <c r="D218" s="135"/>
      <c r="E218" s="141"/>
      <c r="F218" s="135"/>
      <c r="G218" s="141"/>
      <c r="H218" s="103"/>
      <c r="K218" s="1"/>
      <c r="L218" s="1"/>
      <c r="M218" s="1"/>
      <c r="N218" s="1"/>
      <c r="O218" s="1"/>
    </row>
    <row r="219" spans="1:15" s="100" customFormat="1" ht="12.75">
      <c r="A219" s="11" t="s">
        <v>124</v>
      </c>
      <c r="B219" s="69"/>
      <c r="C219" s="70"/>
      <c r="D219" s="14">
        <v>14200</v>
      </c>
      <c r="E219" s="14">
        <f>E220+E221</f>
        <v>1184.8</v>
      </c>
      <c r="F219" s="14">
        <v>1200</v>
      </c>
      <c r="G219" s="14">
        <f>G220+G221</f>
        <v>1081</v>
      </c>
      <c r="H219" s="16">
        <f>G219/F219*100</f>
        <v>90.08333333333334</v>
      </c>
      <c r="K219" s="1"/>
      <c r="L219" s="1"/>
      <c r="M219" s="1"/>
      <c r="N219" s="1"/>
      <c r="O219" s="1"/>
    </row>
    <row r="220" spans="1:15" s="100" customFormat="1" ht="12.75">
      <c r="A220" s="29" t="s">
        <v>125</v>
      </c>
      <c r="B220" s="30"/>
      <c r="C220" s="31" t="s">
        <v>126</v>
      </c>
      <c r="D220" s="20">
        <v>1200</v>
      </c>
      <c r="E220" s="20">
        <v>1184.8</v>
      </c>
      <c r="F220" s="20">
        <v>1200</v>
      </c>
      <c r="G220" s="20">
        <v>778</v>
      </c>
      <c r="H220" s="22"/>
      <c r="K220" s="1"/>
      <c r="L220" s="1"/>
      <c r="M220" s="1"/>
      <c r="N220" s="1"/>
      <c r="O220" s="1"/>
    </row>
    <row r="221" spans="1:8" ht="12.75">
      <c r="A221" s="17">
        <v>642</v>
      </c>
      <c r="B221" s="24"/>
      <c r="C221" s="31" t="s">
        <v>127</v>
      </c>
      <c r="D221" s="75">
        <v>13000</v>
      </c>
      <c r="E221" s="75">
        <f>E222</f>
        <v>0</v>
      </c>
      <c r="F221" s="75">
        <v>0</v>
      </c>
      <c r="G221" s="75">
        <v>303</v>
      </c>
      <c r="H221" s="76"/>
    </row>
    <row r="222" spans="1:8" ht="12.75">
      <c r="A222" s="48">
        <v>642</v>
      </c>
      <c r="B222" s="53" t="s">
        <v>15</v>
      </c>
      <c r="C222" s="34" t="s">
        <v>128</v>
      </c>
      <c r="D222" s="88">
        <v>13000</v>
      </c>
      <c r="E222" s="88">
        <v>0</v>
      </c>
      <c r="F222" s="88">
        <v>0</v>
      </c>
      <c r="G222" s="88">
        <v>0</v>
      </c>
      <c r="H222" s="52"/>
    </row>
    <row r="223" spans="1:8" ht="12.75">
      <c r="A223" s="94" t="s">
        <v>129</v>
      </c>
      <c r="B223" s="95"/>
      <c r="C223" s="96" t="s">
        <v>130</v>
      </c>
      <c r="D223" s="97">
        <v>87200</v>
      </c>
      <c r="E223" s="97">
        <f>E178+E186+E197+E201+E211+E215+E219</f>
        <v>83046.73999999999</v>
      </c>
      <c r="F223" s="97">
        <f>F178+F186+F197+F201+F211+F215+F219</f>
        <v>65300</v>
      </c>
      <c r="G223" s="97">
        <f>G178+G186+G197+G201+G211+G215+G219</f>
        <v>26407</v>
      </c>
      <c r="H223" s="98">
        <f>G223/F223*100</f>
        <v>40.439509954058195</v>
      </c>
    </row>
    <row r="224" spans="1:8" ht="12.75">
      <c r="A224" s="149"/>
      <c r="B224" s="23"/>
      <c r="C224" s="150"/>
      <c r="D224" s="99"/>
      <c r="E224" s="99"/>
      <c r="F224" s="99"/>
      <c r="G224" s="99"/>
      <c r="H224" s="151"/>
    </row>
    <row r="225" spans="1:8" ht="12.75">
      <c r="A225" s="149"/>
      <c r="B225" s="23"/>
      <c r="C225" s="150"/>
      <c r="D225" s="99"/>
      <c r="E225" s="99"/>
      <c r="F225" s="99"/>
      <c r="G225" s="99"/>
      <c r="H225" s="151"/>
    </row>
    <row r="226" spans="1:8" ht="12.75">
      <c r="A226" s="149"/>
      <c r="B226" s="23"/>
      <c r="C226" s="150"/>
      <c r="D226" s="99"/>
      <c r="E226" s="99"/>
      <c r="F226" s="99"/>
      <c r="G226" s="99"/>
      <c r="H226" s="151"/>
    </row>
    <row r="227" spans="1:8" ht="22.5">
      <c r="A227" s="5" t="s">
        <v>1</v>
      </c>
      <c r="B227" s="6"/>
      <c r="C227" s="7"/>
      <c r="D227" s="8" t="s">
        <v>2</v>
      </c>
      <c r="E227" s="8" t="s">
        <v>3</v>
      </c>
      <c r="F227" s="8" t="s">
        <v>267</v>
      </c>
      <c r="G227" s="8" t="s">
        <v>268</v>
      </c>
      <c r="H227" s="9" t="s">
        <v>4</v>
      </c>
    </row>
    <row r="228" spans="1:15" s="100" customFormat="1" ht="12.75">
      <c r="A228" s="11" t="s">
        <v>131</v>
      </c>
      <c r="B228" s="69"/>
      <c r="C228" s="70"/>
      <c r="D228" s="14">
        <v>105000</v>
      </c>
      <c r="E228" s="14">
        <f>E229+E230+E231+E232</f>
        <v>83912.92</v>
      </c>
      <c r="F228" s="14">
        <v>104000</v>
      </c>
      <c r="G228" s="14">
        <f>G229+G230+G231+G232</f>
        <v>37007</v>
      </c>
      <c r="H228" s="16">
        <f>G228/F228*100</f>
        <v>35.583653846153844</v>
      </c>
      <c r="K228" s="1"/>
      <c r="L228" s="1"/>
      <c r="M228" s="1"/>
      <c r="N228" s="1"/>
      <c r="O228" s="1"/>
    </row>
    <row r="229" spans="1:15" s="100" customFormat="1" ht="12.75">
      <c r="A229" s="153" t="s">
        <v>132</v>
      </c>
      <c r="B229" s="154" t="s">
        <v>133</v>
      </c>
      <c r="C229" s="19" t="s">
        <v>6</v>
      </c>
      <c r="D229" s="20">
        <v>75000</v>
      </c>
      <c r="E229" s="20">
        <v>78599.65</v>
      </c>
      <c r="F229" s="20">
        <v>60000</v>
      </c>
      <c r="G229" s="20">
        <v>25905</v>
      </c>
      <c r="H229" s="276"/>
      <c r="K229" s="1"/>
      <c r="L229" s="1"/>
      <c r="M229" s="1"/>
      <c r="N229" s="1"/>
      <c r="O229" s="1"/>
    </row>
    <row r="230" spans="1:15" s="100" customFormat="1" ht="12.75">
      <c r="A230" s="155"/>
      <c r="B230" s="154" t="s">
        <v>125</v>
      </c>
      <c r="C230" s="31" t="s">
        <v>8</v>
      </c>
      <c r="D230" s="20">
        <v>30000</v>
      </c>
      <c r="E230" s="20">
        <v>5313.27</v>
      </c>
      <c r="F230" s="20">
        <v>25000</v>
      </c>
      <c r="G230" s="20">
        <v>11102</v>
      </c>
      <c r="H230" s="275"/>
      <c r="K230" s="1"/>
      <c r="L230" s="1"/>
      <c r="M230" s="1"/>
      <c r="N230" s="1"/>
      <c r="O230" s="1"/>
    </row>
    <row r="231" spans="1:15" s="100" customFormat="1" ht="12.75">
      <c r="A231" s="155" t="s">
        <v>134</v>
      </c>
      <c r="B231" s="154">
        <v>610.62</v>
      </c>
      <c r="C231" s="31" t="s">
        <v>6</v>
      </c>
      <c r="D231" s="20">
        <v>0</v>
      </c>
      <c r="E231" s="20">
        <v>0</v>
      </c>
      <c r="F231" s="20">
        <v>10000</v>
      </c>
      <c r="G231" s="20">
        <v>0</v>
      </c>
      <c r="H231" s="275"/>
      <c r="K231" s="1"/>
      <c r="L231" s="1"/>
      <c r="M231" s="1"/>
      <c r="N231" s="1"/>
      <c r="O231" s="1"/>
    </row>
    <row r="232" spans="1:8" ht="12.75">
      <c r="A232" s="153"/>
      <c r="B232" s="154">
        <v>630.64</v>
      </c>
      <c r="C232" s="19" t="s">
        <v>8</v>
      </c>
      <c r="D232" s="20">
        <v>0</v>
      </c>
      <c r="E232" s="20">
        <v>0</v>
      </c>
      <c r="F232" s="20">
        <v>9000</v>
      </c>
      <c r="G232" s="20">
        <v>0</v>
      </c>
      <c r="H232" s="276"/>
    </row>
    <row r="233" spans="1:8" ht="12.75">
      <c r="A233" s="102"/>
      <c r="B233" s="101"/>
      <c r="C233" s="156"/>
      <c r="D233" s="80"/>
      <c r="E233" s="80"/>
      <c r="F233" s="80"/>
      <c r="G233" s="80"/>
      <c r="H233" s="157"/>
    </row>
    <row r="234" spans="1:8" ht="12.75">
      <c r="A234" s="11" t="s">
        <v>135</v>
      </c>
      <c r="B234" s="69"/>
      <c r="C234" s="70"/>
      <c r="D234" s="158">
        <f>D235+D236+D237+D238</f>
        <v>373000</v>
      </c>
      <c r="E234" s="14">
        <f>E235+E236+E237+E238</f>
        <v>445488</v>
      </c>
      <c r="F234" s="158">
        <v>419000</v>
      </c>
      <c r="G234" s="14">
        <f>G235+G236+G237+G238</f>
        <v>210319</v>
      </c>
      <c r="H234" s="16">
        <f>G234/F234*100</f>
        <v>50.19546539379475</v>
      </c>
    </row>
    <row r="235" spans="1:15" s="100" customFormat="1" ht="12.75">
      <c r="A235" s="32" t="s">
        <v>133</v>
      </c>
      <c r="B235" s="154"/>
      <c r="C235" s="19" t="s">
        <v>6</v>
      </c>
      <c r="D235" s="159">
        <v>310000</v>
      </c>
      <c r="E235" s="159">
        <v>352268</v>
      </c>
      <c r="F235" s="159">
        <v>310000</v>
      </c>
      <c r="G235" s="159">
        <v>179226</v>
      </c>
      <c r="H235" s="277"/>
      <c r="K235" s="1"/>
      <c r="L235" s="1"/>
      <c r="M235" s="1"/>
      <c r="N235" s="1"/>
      <c r="O235" s="1"/>
    </row>
    <row r="236" spans="1:10" ht="12.75">
      <c r="A236" s="32" t="s">
        <v>125</v>
      </c>
      <c r="B236" s="154"/>
      <c r="C236" s="31" t="s">
        <v>8</v>
      </c>
      <c r="D236" s="20">
        <v>34000</v>
      </c>
      <c r="E236" s="20">
        <v>63874</v>
      </c>
      <c r="F236" s="20">
        <v>80000</v>
      </c>
      <c r="G236" s="20">
        <v>26305</v>
      </c>
      <c r="H236" s="275"/>
      <c r="I236" s="279"/>
      <c r="J236" s="279"/>
    </row>
    <row r="237" spans="1:8" ht="12.75">
      <c r="A237" s="32" t="s">
        <v>136</v>
      </c>
      <c r="B237" s="33"/>
      <c r="C237" s="34" t="s">
        <v>137</v>
      </c>
      <c r="D237" s="20">
        <v>22000</v>
      </c>
      <c r="E237" s="20">
        <v>21316</v>
      </c>
      <c r="F237" s="20">
        <v>22000</v>
      </c>
      <c r="G237" s="20">
        <v>0</v>
      </c>
      <c r="H237" s="275"/>
    </row>
    <row r="238" spans="1:8" ht="12.75">
      <c r="A238" s="32" t="s">
        <v>136</v>
      </c>
      <c r="B238" s="33"/>
      <c r="C238" s="34" t="s">
        <v>138</v>
      </c>
      <c r="D238" s="20">
        <v>7000</v>
      </c>
      <c r="E238" s="20">
        <v>8030</v>
      </c>
      <c r="F238" s="20">
        <v>7000</v>
      </c>
      <c r="G238" s="20">
        <v>4788</v>
      </c>
      <c r="H238" s="275"/>
    </row>
    <row r="239" spans="1:8" ht="12.75">
      <c r="A239" s="160" t="s">
        <v>139</v>
      </c>
      <c r="B239" s="161"/>
      <c r="C239" s="162" t="s">
        <v>140</v>
      </c>
      <c r="D239" s="14">
        <f>D240+D241+D242</f>
        <v>53000</v>
      </c>
      <c r="E239" s="14">
        <f>E240+E241+E242</f>
        <v>58767.490000000005</v>
      </c>
      <c r="F239" s="14">
        <v>53000</v>
      </c>
      <c r="G239" s="14">
        <f>G240+G241+G242</f>
        <v>27410</v>
      </c>
      <c r="H239" s="16">
        <f>G239/F239*100</f>
        <v>51.71698113207547</v>
      </c>
    </row>
    <row r="240" spans="1:8" ht="12.75">
      <c r="A240" s="17">
        <v>610</v>
      </c>
      <c r="B240" s="18"/>
      <c r="C240" s="19" t="s">
        <v>6</v>
      </c>
      <c r="D240" s="119">
        <v>20000</v>
      </c>
      <c r="E240" s="75">
        <v>21327.64</v>
      </c>
      <c r="F240" s="119">
        <v>20000</v>
      </c>
      <c r="G240" s="75">
        <v>10126</v>
      </c>
      <c r="H240" s="76"/>
    </row>
    <row r="241" spans="1:8" ht="12.75">
      <c r="A241" s="17">
        <v>620</v>
      </c>
      <c r="B241" s="24"/>
      <c r="C241" s="25" t="s">
        <v>7</v>
      </c>
      <c r="D241" s="119">
        <v>8000</v>
      </c>
      <c r="E241" s="75">
        <v>7558.52</v>
      </c>
      <c r="F241" s="119">
        <v>8000</v>
      </c>
      <c r="G241" s="75">
        <v>2503</v>
      </c>
      <c r="H241" s="76"/>
    </row>
    <row r="242" spans="1:8" ht="12.75">
      <c r="A242" s="29">
        <v>630</v>
      </c>
      <c r="B242" s="30"/>
      <c r="C242" s="31" t="s">
        <v>8</v>
      </c>
      <c r="D242" s="119">
        <v>25000</v>
      </c>
      <c r="E242" s="75">
        <v>29881.33</v>
      </c>
      <c r="F242" s="119">
        <v>25000</v>
      </c>
      <c r="G242" s="75">
        <v>14781</v>
      </c>
      <c r="H242" s="76"/>
    </row>
    <row r="243" spans="1:8" ht="12.75">
      <c r="A243" s="94" t="s">
        <v>141</v>
      </c>
      <c r="B243" s="95"/>
      <c r="C243" s="96" t="s">
        <v>142</v>
      </c>
      <c r="D243" s="97">
        <f>D228+D234+D239</f>
        <v>531000</v>
      </c>
      <c r="E243" s="97">
        <f>E228+E234+E239</f>
        <v>588168.41</v>
      </c>
      <c r="F243" s="97">
        <f>F228+F234+F239</f>
        <v>576000</v>
      </c>
      <c r="G243" s="97">
        <f>G228+G234+G239</f>
        <v>274736</v>
      </c>
      <c r="H243" s="98">
        <f>G243/F243*100</f>
        <v>47.69722222222222</v>
      </c>
    </row>
    <row r="244" spans="1:8" ht="12.75">
      <c r="A244" s="23"/>
      <c r="B244" s="23"/>
      <c r="C244" s="23"/>
      <c r="D244" s="135"/>
      <c r="E244" s="141"/>
      <c r="F244" s="135"/>
      <c r="G244" s="141"/>
      <c r="H244" s="103"/>
    </row>
    <row r="245" spans="1:8" ht="12.75">
      <c r="A245" s="11" t="s">
        <v>143</v>
      </c>
      <c r="B245" s="69"/>
      <c r="C245" s="70"/>
      <c r="D245" s="14">
        <f>D246+D247+D248+D249+D250+D254+D255</f>
        <v>62414</v>
      </c>
      <c r="E245" s="14">
        <f>E246+E247+E248+E249+E250+E254+E255</f>
        <v>51665.63</v>
      </c>
      <c r="F245" s="14">
        <v>46600</v>
      </c>
      <c r="G245" s="14">
        <f>G246+G247+G248+G249+G250+G254+G255</f>
        <v>30252</v>
      </c>
      <c r="H245" s="16">
        <f>G245/F245*100</f>
        <v>64.91845493562232</v>
      </c>
    </row>
    <row r="246" spans="1:8" ht="12.75">
      <c r="A246" s="32" t="s">
        <v>144</v>
      </c>
      <c r="B246" s="33"/>
      <c r="C246" s="34" t="s">
        <v>145</v>
      </c>
      <c r="D246" s="20">
        <v>3500</v>
      </c>
      <c r="E246" s="20">
        <v>4082.21</v>
      </c>
      <c r="F246" s="20">
        <v>3500</v>
      </c>
      <c r="G246" s="20">
        <v>1868</v>
      </c>
      <c r="H246" s="36"/>
    </row>
    <row r="247" spans="1:15" s="100" customFormat="1" ht="12.75">
      <c r="A247" s="32" t="s">
        <v>144</v>
      </c>
      <c r="B247" s="33"/>
      <c r="C247" s="34" t="s">
        <v>146</v>
      </c>
      <c r="D247" s="20">
        <v>4200</v>
      </c>
      <c r="E247" s="20">
        <v>4649.02</v>
      </c>
      <c r="F247" s="20">
        <v>4200</v>
      </c>
      <c r="G247" s="20">
        <v>4020</v>
      </c>
      <c r="H247" s="36"/>
      <c r="K247" s="1"/>
      <c r="L247" s="1"/>
      <c r="M247" s="1"/>
      <c r="N247" s="1"/>
      <c r="O247" s="1"/>
    </row>
    <row r="248" spans="1:14" ht="12.75">
      <c r="A248" s="32" t="s">
        <v>147</v>
      </c>
      <c r="B248" s="33"/>
      <c r="C248" s="34" t="s">
        <v>148</v>
      </c>
      <c r="D248" s="20">
        <v>640</v>
      </c>
      <c r="E248" s="20">
        <v>640</v>
      </c>
      <c r="F248" s="20">
        <v>500</v>
      </c>
      <c r="G248" s="20">
        <v>0</v>
      </c>
      <c r="H248" s="36"/>
      <c r="J248" s="99"/>
      <c r="K248" s="99"/>
      <c r="L248" s="99"/>
      <c r="M248" s="99"/>
      <c r="N248" s="99"/>
    </row>
    <row r="249" spans="1:14" ht="12.75">
      <c r="A249" s="163" t="s">
        <v>149</v>
      </c>
      <c r="B249" s="33"/>
      <c r="C249" s="34" t="s">
        <v>150</v>
      </c>
      <c r="D249" s="20">
        <v>1000</v>
      </c>
      <c r="E249" s="20">
        <v>513</v>
      </c>
      <c r="F249" s="20">
        <v>1000</v>
      </c>
      <c r="G249" s="20">
        <v>130</v>
      </c>
      <c r="H249" s="36"/>
      <c r="J249" s="99"/>
      <c r="K249" s="99"/>
      <c r="L249" s="99"/>
      <c r="M249" s="99"/>
      <c r="N249" s="99"/>
    </row>
    <row r="250" spans="1:14" ht="12.75">
      <c r="A250" s="164" t="s">
        <v>151</v>
      </c>
      <c r="B250" s="165"/>
      <c r="C250" s="166" t="s">
        <v>152</v>
      </c>
      <c r="D250" s="167">
        <v>30000</v>
      </c>
      <c r="E250" s="167">
        <f>E251+E253</f>
        <v>23675.32</v>
      </c>
      <c r="F250" s="167">
        <v>14000</v>
      </c>
      <c r="G250" s="167">
        <f>G251+G252+G253</f>
        <v>11660</v>
      </c>
      <c r="H250" s="168"/>
      <c r="J250" s="99"/>
      <c r="K250" s="99"/>
      <c r="L250" s="99"/>
      <c r="M250" s="99"/>
      <c r="N250" s="99"/>
    </row>
    <row r="251" spans="1:14" ht="12.75">
      <c r="A251" s="32"/>
      <c r="B251" s="169" t="s">
        <v>133</v>
      </c>
      <c r="C251" s="170" t="s">
        <v>6</v>
      </c>
      <c r="D251" s="171">
        <v>20000</v>
      </c>
      <c r="E251" s="171">
        <v>23675.32</v>
      </c>
      <c r="F251" s="171">
        <v>10000</v>
      </c>
      <c r="G251" s="171">
        <v>7720</v>
      </c>
      <c r="H251" s="172"/>
      <c r="J251" s="99"/>
      <c r="K251" s="99"/>
      <c r="L251" s="99"/>
      <c r="M251" s="99"/>
      <c r="N251" s="99"/>
    </row>
    <row r="252" spans="1:14" ht="12.75">
      <c r="A252" s="32"/>
      <c r="B252" s="169" t="s">
        <v>125</v>
      </c>
      <c r="C252" s="170" t="s">
        <v>8</v>
      </c>
      <c r="D252" s="171">
        <v>10000</v>
      </c>
      <c r="E252" s="171">
        <v>9287</v>
      </c>
      <c r="F252" s="171">
        <v>4000</v>
      </c>
      <c r="G252" s="171">
        <v>1054</v>
      </c>
      <c r="H252" s="266"/>
      <c r="J252" s="99"/>
      <c r="K252" s="99"/>
      <c r="L252" s="99"/>
      <c r="M252" s="99"/>
      <c r="N252" s="99"/>
    </row>
    <row r="253" spans="1:14" ht="12.75">
      <c r="A253" s="32"/>
      <c r="B253" s="169">
        <v>642012</v>
      </c>
      <c r="C253" s="170" t="s">
        <v>280</v>
      </c>
      <c r="D253" s="171"/>
      <c r="E253" s="171"/>
      <c r="F253" s="171"/>
      <c r="G253" s="171">
        <v>2886</v>
      </c>
      <c r="H253" s="266"/>
      <c r="J253" s="99"/>
      <c r="K253" s="99"/>
      <c r="L253" s="99"/>
      <c r="M253" s="99"/>
      <c r="N253" s="99"/>
    </row>
    <row r="254" spans="1:14" ht="12.75">
      <c r="A254" s="164" t="s">
        <v>153</v>
      </c>
      <c r="B254" s="173"/>
      <c r="C254" s="166" t="s">
        <v>154</v>
      </c>
      <c r="D254" s="167">
        <v>3400</v>
      </c>
      <c r="E254" s="167">
        <v>3231.34</v>
      </c>
      <c r="F254" s="167">
        <v>3400</v>
      </c>
      <c r="G254" s="167">
        <v>1288</v>
      </c>
      <c r="H254" s="168"/>
      <c r="J254" s="99"/>
      <c r="K254" s="99"/>
      <c r="L254" s="99"/>
      <c r="M254" s="99"/>
      <c r="N254" s="99"/>
    </row>
    <row r="255" spans="1:14" ht="12.75">
      <c r="A255" s="164" t="s">
        <v>155</v>
      </c>
      <c r="B255" s="173"/>
      <c r="C255" s="166" t="s">
        <v>156</v>
      </c>
      <c r="D255" s="167">
        <v>19674</v>
      </c>
      <c r="E255" s="167">
        <f>E256+E257+E258+E259+E260</f>
        <v>14874.74</v>
      </c>
      <c r="F255" s="167">
        <v>20000</v>
      </c>
      <c r="G255" s="167">
        <f>G256+G257+G258+G259+G260</f>
        <v>11286</v>
      </c>
      <c r="H255" s="168"/>
      <c r="J255" s="99"/>
      <c r="K255" s="99"/>
      <c r="L255" s="99"/>
      <c r="M255" s="99"/>
      <c r="N255" s="99"/>
    </row>
    <row r="256" spans="1:14" ht="12.75">
      <c r="A256" s="32" t="s">
        <v>149</v>
      </c>
      <c r="B256" s="33"/>
      <c r="C256" s="34" t="s">
        <v>157</v>
      </c>
      <c r="D256" s="87">
        <v>0</v>
      </c>
      <c r="E256" s="87">
        <v>0</v>
      </c>
      <c r="F256" s="87">
        <v>0</v>
      </c>
      <c r="G256" s="87">
        <v>0</v>
      </c>
      <c r="H256" s="93"/>
      <c r="J256" s="99"/>
      <c r="K256" s="99"/>
      <c r="L256" s="99"/>
      <c r="M256" s="99"/>
      <c r="N256" s="99"/>
    </row>
    <row r="257" spans="1:14" ht="12.75">
      <c r="A257" s="32" t="s">
        <v>149</v>
      </c>
      <c r="B257" s="33"/>
      <c r="C257" s="34" t="s">
        <v>158</v>
      </c>
      <c r="D257" s="87">
        <v>3087</v>
      </c>
      <c r="E257" s="87">
        <v>2854</v>
      </c>
      <c r="F257" s="87">
        <v>3000</v>
      </c>
      <c r="G257" s="87">
        <v>1493</v>
      </c>
      <c r="H257" s="93"/>
      <c r="J257" s="99"/>
      <c r="K257" s="99"/>
      <c r="L257" s="99"/>
      <c r="M257" s="99"/>
      <c r="N257" s="99"/>
    </row>
    <row r="258" spans="1:14" ht="12.75">
      <c r="A258" s="32" t="s">
        <v>149</v>
      </c>
      <c r="B258" s="33"/>
      <c r="C258" s="34" t="s">
        <v>159</v>
      </c>
      <c r="D258" s="87">
        <v>11087</v>
      </c>
      <c r="E258" s="87">
        <v>7856.74</v>
      </c>
      <c r="F258" s="87">
        <v>11000</v>
      </c>
      <c r="G258" s="87">
        <v>5437</v>
      </c>
      <c r="H258" s="93"/>
      <c r="J258" s="99"/>
      <c r="K258" s="99"/>
      <c r="L258" s="99"/>
      <c r="M258" s="99"/>
      <c r="N258" s="99"/>
    </row>
    <row r="259" spans="1:14" ht="12.75">
      <c r="A259" s="32" t="s">
        <v>149</v>
      </c>
      <c r="B259" s="33"/>
      <c r="C259" s="34" t="s">
        <v>160</v>
      </c>
      <c r="D259" s="87">
        <v>3500</v>
      </c>
      <c r="E259" s="87">
        <v>2208</v>
      </c>
      <c r="F259" s="87">
        <v>4000</v>
      </c>
      <c r="G259" s="87">
        <v>3900</v>
      </c>
      <c r="H259" s="93"/>
      <c r="J259" s="112"/>
      <c r="K259" s="10"/>
      <c r="L259" s="112"/>
      <c r="M259" s="112"/>
      <c r="N259" s="112"/>
    </row>
    <row r="260" spans="1:8" ht="12.75">
      <c r="A260" s="32" t="s">
        <v>149</v>
      </c>
      <c r="B260" s="33"/>
      <c r="C260" s="34" t="s">
        <v>265</v>
      </c>
      <c r="D260" s="87">
        <v>2000</v>
      </c>
      <c r="E260" s="87">
        <v>1956</v>
      </c>
      <c r="F260" s="87">
        <v>2000</v>
      </c>
      <c r="G260" s="87">
        <v>456</v>
      </c>
      <c r="H260" s="93"/>
    </row>
    <row r="261" spans="1:10" ht="12.75">
      <c r="A261" s="94" t="s">
        <v>161</v>
      </c>
      <c r="B261" s="95"/>
      <c r="C261" s="96" t="s">
        <v>162</v>
      </c>
      <c r="D261" s="97">
        <f>D245</f>
        <v>62414</v>
      </c>
      <c r="E261" s="97">
        <f>E245</f>
        <v>51665.63</v>
      </c>
      <c r="F261" s="97">
        <f>F245</f>
        <v>46600</v>
      </c>
      <c r="G261" s="97">
        <f>G246+G247+G248+G249+G250+G254+G255</f>
        <v>30252</v>
      </c>
      <c r="H261" s="98">
        <f>G261/F261*100</f>
        <v>64.91845493562232</v>
      </c>
      <c r="J261" s="54"/>
    </row>
    <row r="262" spans="1:8" ht="12.75">
      <c r="A262" s="174" t="s">
        <v>163</v>
      </c>
      <c r="B262" s="175"/>
      <c r="C262" s="176"/>
      <c r="D262" s="177">
        <f>D67+D72+D99+D134+D156+D167+D176+D223+D243+D261</f>
        <v>1268265</v>
      </c>
      <c r="E262" s="177">
        <f>E67+E72+E99+E134+E156+E167+E176+E223+E243+E261</f>
        <v>1293703.8399999999</v>
      </c>
      <c r="F262" s="177">
        <f>F67+F72+F99+F134+F156+F167+F176+F223+F243+F261</f>
        <v>1201967</v>
      </c>
      <c r="G262" s="177">
        <f>G67+G72+G99+G134+G156+G167+G176+G223+G243+G261</f>
        <v>524644.8200000001</v>
      </c>
      <c r="H262" s="178">
        <f>G262/F262*100</f>
        <v>43.64885392028234</v>
      </c>
    </row>
    <row r="263" spans="1:8" ht="12.75">
      <c r="A263" s="150"/>
      <c r="B263" s="10"/>
      <c r="C263" s="150"/>
      <c r="D263" s="150"/>
      <c r="E263" s="150"/>
      <c r="F263" s="150"/>
      <c r="G263" s="150"/>
      <c r="H263" s="151"/>
    </row>
    <row r="264" spans="1:8" ht="12.75">
      <c r="A264" s="150"/>
      <c r="B264" s="10"/>
      <c r="C264" s="150"/>
      <c r="D264" s="150"/>
      <c r="E264" s="150"/>
      <c r="F264" s="150"/>
      <c r="G264" s="150"/>
      <c r="H264" s="151"/>
    </row>
    <row r="265" spans="1:8" ht="12.75">
      <c r="A265" s="150"/>
      <c r="B265" s="10"/>
      <c r="C265" s="150"/>
      <c r="D265" s="150"/>
      <c r="E265" s="150"/>
      <c r="F265" s="150"/>
      <c r="G265" s="150"/>
      <c r="H265" s="151"/>
    </row>
    <row r="266" spans="1:8" ht="12.75">
      <c r="A266" s="150"/>
      <c r="B266" s="10"/>
      <c r="C266" s="150"/>
      <c r="D266" s="150"/>
      <c r="E266" s="150"/>
      <c r="F266" s="150"/>
      <c r="G266" s="150"/>
      <c r="H266" s="151"/>
    </row>
    <row r="267" spans="1:8" ht="12.75">
      <c r="A267" s="150"/>
      <c r="B267" s="10"/>
      <c r="C267" s="150"/>
      <c r="D267" s="150"/>
      <c r="E267" s="150"/>
      <c r="F267" s="150"/>
      <c r="G267" s="150"/>
      <c r="H267" s="151"/>
    </row>
    <row r="268" spans="1:8" ht="12.75">
      <c r="A268" s="150"/>
      <c r="B268" s="10"/>
      <c r="C268" s="150"/>
      <c r="D268" s="150"/>
      <c r="E268" s="150"/>
      <c r="F268" s="150"/>
      <c r="G268" s="150"/>
      <c r="H268" s="151"/>
    </row>
    <row r="269" spans="1:8" ht="12.75">
      <c r="A269" s="150"/>
      <c r="B269" s="10"/>
      <c r="C269" s="150"/>
      <c r="D269" s="150"/>
      <c r="E269" s="150"/>
      <c r="F269" s="150"/>
      <c r="G269" s="150"/>
      <c r="H269" s="151"/>
    </row>
    <row r="270" spans="1:8" ht="12.75">
      <c r="A270" s="150"/>
      <c r="B270" s="10"/>
      <c r="C270" s="150"/>
      <c r="D270" s="150"/>
      <c r="E270" s="150"/>
      <c r="F270" s="150"/>
      <c r="G270" s="150"/>
      <c r="H270" s="151"/>
    </row>
    <row r="271" spans="1:8" ht="12.75">
      <c r="A271" s="150"/>
      <c r="B271" s="10"/>
      <c r="C271" s="150"/>
      <c r="D271" s="150"/>
      <c r="E271" s="150"/>
      <c r="F271" s="150"/>
      <c r="G271" s="150"/>
      <c r="H271" s="151"/>
    </row>
    <row r="272" spans="1:8" ht="12.75">
      <c r="A272" s="150"/>
      <c r="B272" s="10"/>
      <c r="C272" s="150"/>
      <c r="D272" s="150"/>
      <c r="E272" s="150"/>
      <c r="F272" s="150"/>
      <c r="G272" s="150"/>
      <c r="H272" s="151"/>
    </row>
    <row r="273" spans="1:8" ht="12.75">
      <c r="A273" s="150"/>
      <c r="B273" s="10"/>
      <c r="C273" s="150"/>
      <c r="D273" s="150"/>
      <c r="E273" s="150"/>
      <c r="F273" s="150"/>
      <c r="G273" s="150"/>
      <c r="H273" s="151"/>
    </row>
    <row r="274" spans="1:8" ht="12.75">
      <c r="A274" s="150"/>
      <c r="B274" s="10"/>
      <c r="C274" s="150"/>
      <c r="D274" s="150"/>
      <c r="E274" s="150"/>
      <c r="F274" s="150"/>
      <c r="G274" s="150"/>
      <c r="H274" s="151"/>
    </row>
    <row r="275" spans="1:8" ht="12.75">
      <c r="A275" s="150"/>
      <c r="B275" s="10"/>
      <c r="C275" s="150"/>
      <c r="D275" s="150"/>
      <c r="E275" s="150"/>
      <c r="F275" s="150"/>
      <c r="G275" s="150"/>
      <c r="H275" s="151"/>
    </row>
    <row r="276" spans="1:8" ht="12.75">
      <c r="A276" s="150"/>
      <c r="B276" s="10"/>
      <c r="C276" s="150"/>
      <c r="D276" s="150"/>
      <c r="E276" s="150"/>
      <c r="F276" s="150"/>
      <c r="G276" s="150"/>
      <c r="H276" s="151"/>
    </row>
    <row r="277" spans="1:8" ht="12.75">
      <c r="A277" s="150"/>
      <c r="B277" s="10"/>
      <c r="C277" s="150"/>
      <c r="D277" s="150"/>
      <c r="E277" s="150"/>
      <c r="F277" s="150"/>
      <c r="G277" s="150"/>
      <c r="H277" s="151"/>
    </row>
    <row r="278" spans="1:8" ht="12.75">
      <c r="A278" s="150"/>
      <c r="B278" s="10"/>
      <c r="C278" s="150"/>
      <c r="D278" s="150"/>
      <c r="E278" s="150"/>
      <c r="F278" s="150"/>
      <c r="G278" s="150"/>
      <c r="H278" s="151"/>
    </row>
    <row r="279" spans="1:8" ht="12.75">
      <c r="A279" s="150"/>
      <c r="B279" s="10"/>
      <c r="C279" s="150"/>
      <c r="D279" s="150"/>
      <c r="E279" s="150"/>
      <c r="F279" s="150"/>
      <c r="G279" s="150"/>
      <c r="H279" s="151"/>
    </row>
    <row r="280" spans="1:8" ht="12.75">
      <c r="A280" s="150"/>
      <c r="B280" s="10"/>
      <c r="C280" s="150"/>
      <c r="D280" s="150"/>
      <c r="E280" s="150"/>
      <c r="F280" s="150"/>
      <c r="G280" s="150"/>
      <c r="H280" s="151"/>
    </row>
    <row r="281" spans="1:8" ht="12.75">
      <c r="A281" s="150"/>
      <c r="B281" s="10"/>
      <c r="C281" s="150"/>
      <c r="D281" s="150"/>
      <c r="E281" s="150"/>
      <c r="F281" s="150"/>
      <c r="G281" s="150"/>
      <c r="H281" s="151"/>
    </row>
    <row r="282" spans="1:8" ht="12.75">
      <c r="A282" s="150"/>
      <c r="B282" s="10"/>
      <c r="C282" s="150"/>
      <c r="D282" s="150"/>
      <c r="E282" s="150"/>
      <c r="F282" s="150"/>
      <c r="G282" s="150"/>
      <c r="H282" s="151"/>
    </row>
    <row r="283" spans="1:8" ht="12.75">
      <c r="A283" s="150"/>
      <c r="B283" s="10"/>
      <c r="C283" s="150"/>
      <c r="D283" s="150"/>
      <c r="E283" s="150"/>
      <c r="F283" s="150"/>
      <c r="G283" s="150"/>
      <c r="H283" s="151"/>
    </row>
    <row r="284" spans="1:8" ht="12.75">
      <c r="A284" s="150"/>
      <c r="B284" s="10"/>
      <c r="C284" s="150"/>
      <c r="D284" s="150"/>
      <c r="E284" s="150"/>
      <c r="F284" s="150"/>
      <c r="G284" s="150"/>
      <c r="H284" s="151"/>
    </row>
    <row r="285" spans="1:8" ht="22.5">
      <c r="A285" s="5" t="s">
        <v>164</v>
      </c>
      <c r="B285" s="6"/>
      <c r="C285" s="267"/>
      <c r="D285" s="8" t="s">
        <v>2</v>
      </c>
      <c r="E285" s="8" t="s">
        <v>3</v>
      </c>
      <c r="F285" s="8" t="s">
        <v>267</v>
      </c>
      <c r="G285" s="8" t="s">
        <v>268</v>
      </c>
      <c r="H285" s="9" t="s">
        <v>4</v>
      </c>
    </row>
    <row r="286" spans="1:8" ht="12.75">
      <c r="A286" s="179" t="s">
        <v>5</v>
      </c>
      <c r="B286" s="180"/>
      <c r="C286" s="181"/>
      <c r="D286" s="119">
        <f>D287+D288+D289</f>
        <v>0</v>
      </c>
      <c r="E286" s="119">
        <f>E287+E288+E289</f>
        <v>0</v>
      </c>
      <c r="F286" s="119">
        <f>F287+F288+F289</f>
        <v>0</v>
      </c>
      <c r="G286" s="119">
        <f>G287+G288+G289</f>
        <v>0</v>
      </c>
      <c r="H286" s="93">
        <f>0</f>
        <v>0</v>
      </c>
    </row>
    <row r="287" spans="1:8" ht="12.75">
      <c r="A287" s="32">
        <v>713</v>
      </c>
      <c r="B287" s="33" t="s">
        <v>15</v>
      </c>
      <c r="C287" s="34" t="s">
        <v>165</v>
      </c>
      <c r="D287" s="87"/>
      <c r="E287" s="86"/>
      <c r="F287" s="87"/>
      <c r="G287" s="86"/>
      <c r="H287" s="93"/>
    </row>
    <row r="288" spans="1:15" s="100" customFormat="1" ht="12.75">
      <c r="A288" s="48">
        <v>718</v>
      </c>
      <c r="B288" s="53"/>
      <c r="C288" s="50" t="s">
        <v>166</v>
      </c>
      <c r="D288" s="87"/>
      <c r="E288" s="86"/>
      <c r="F288" s="87"/>
      <c r="G288" s="86"/>
      <c r="H288" s="93"/>
      <c r="K288" s="1"/>
      <c r="L288" s="1"/>
      <c r="M288" s="1"/>
      <c r="N288" s="1"/>
      <c r="O288" s="1"/>
    </row>
    <row r="289" spans="1:8" ht="12.75">
      <c r="A289" s="48">
        <v>719</v>
      </c>
      <c r="B289" s="53"/>
      <c r="C289" s="50" t="s">
        <v>167</v>
      </c>
      <c r="D289" s="88"/>
      <c r="E289" s="64"/>
      <c r="F289" s="88"/>
      <c r="G289" s="64"/>
      <c r="H289" s="52"/>
    </row>
    <row r="290" spans="1:15" s="10" customFormat="1" ht="12.75">
      <c r="A290" s="61"/>
      <c r="B290" s="61"/>
      <c r="C290" s="61"/>
      <c r="D290" s="131"/>
      <c r="E290" s="131"/>
      <c r="F290" s="131"/>
      <c r="G290" s="131"/>
      <c r="H290" s="133"/>
      <c r="K290" s="1"/>
      <c r="L290" s="1"/>
      <c r="M290" s="1"/>
      <c r="N290" s="1"/>
      <c r="O290" s="1"/>
    </row>
    <row r="291" spans="1:8" ht="12.75">
      <c r="A291" s="182" t="s">
        <v>89</v>
      </c>
      <c r="B291" s="183"/>
      <c r="C291" s="184"/>
      <c r="D291" s="75">
        <v>0</v>
      </c>
      <c r="E291" s="75">
        <f>E292</f>
        <v>0</v>
      </c>
      <c r="F291" s="75">
        <v>330000</v>
      </c>
      <c r="G291" s="75">
        <f>G292</f>
        <v>41311</v>
      </c>
      <c r="H291" s="52">
        <v>0</v>
      </c>
    </row>
    <row r="292" spans="1:8" ht="12.75">
      <c r="A292" s="48">
        <v>717</v>
      </c>
      <c r="B292" s="53" t="s">
        <v>13</v>
      </c>
      <c r="C292" s="50" t="s">
        <v>168</v>
      </c>
      <c r="D292" s="88">
        <v>0</v>
      </c>
      <c r="E292" s="64"/>
      <c r="F292" s="88">
        <v>330000</v>
      </c>
      <c r="G292" s="64">
        <v>41311</v>
      </c>
      <c r="H292" s="52"/>
    </row>
    <row r="293" spans="1:15" s="100" customFormat="1" ht="12.75">
      <c r="A293" s="61"/>
      <c r="B293" s="61"/>
      <c r="C293" s="61"/>
      <c r="D293" s="131"/>
      <c r="E293" s="131"/>
      <c r="F293" s="131"/>
      <c r="G293" s="131"/>
      <c r="H293" s="133"/>
      <c r="K293" s="1"/>
      <c r="L293" s="1"/>
      <c r="M293" s="1"/>
      <c r="N293" s="1"/>
      <c r="O293" s="1"/>
    </row>
    <row r="294" spans="1:8" ht="12.75">
      <c r="A294" s="282" t="s">
        <v>169</v>
      </c>
      <c r="B294" s="283"/>
      <c r="C294" s="284"/>
      <c r="D294" s="75">
        <v>0</v>
      </c>
      <c r="E294" s="75">
        <f>E295</f>
        <v>0</v>
      </c>
      <c r="F294" s="75">
        <v>20406</v>
      </c>
      <c r="G294" s="75"/>
      <c r="H294" s="52">
        <v>0</v>
      </c>
    </row>
    <row r="295" spans="1:8" ht="12.75">
      <c r="A295" s="48">
        <v>717</v>
      </c>
      <c r="B295" s="53" t="s">
        <v>15</v>
      </c>
      <c r="C295" s="50" t="s">
        <v>170</v>
      </c>
      <c r="D295" s="88">
        <v>0</v>
      </c>
      <c r="E295" s="64"/>
      <c r="F295" s="88">
        <v>20406</v>
      </c>
      <c r="G295" s="64"/>
      <c r="H295" s="52"/>
    </row>
    <row r="296" spans="1:8" ht="12.75">
      <c r="A296" s="61"/>
      <c r="B296" s="61"/>
      <c r="C296" s="61"/>
      <c r="D296" s="134"/>
      <c r="E296" s="131"/>
      <c r="F296" s="134"/>
      <c r="G296" s="131"/>
      <c r="H296" s="133"/>
    </row>
    <row r="297" spans="1:8" ht="12.75">
      <c r="A297" s="268" t="s">
        <v>266</v>
      </c>
      <c r="B297" s="269"/>
      <c r="C297" s="271"/>
      <c r="D297" s="272"/>
      <c r="E297" s="273">
        <v>6193</v>
      </c>
      <c r="F297" s="272"/>
      <c r="G297" s="273"/>
      <c r="H297" s="270"/>
    </row>
    <row r="298" spans="1:15" s="100" customFormat="1" ht="12.75">
      <c r="A298" s="61"/>
      <c r="B298" s="61"/>
      <c r="C298" s="61"/>
      <c r="D298" s="131"/>
      <c r="E298" s="131"/>
      <c r="F298" s="131"/>
      <c r="G298" s="131"/>
      <c r="H298" s="133"/>
      <c r="K298" s="1"/>
      <c r="L298" s="1"/>
      <c r="M298" s="1"/>
      <c r="N298" s="1"/>
      <c r="O298" s="1"/>
    </row>
    <row r="299" spans="1:8" ht="12.75">
      <c r="A299" s="182" t="s">
        <v>171</v>
      </c>
      <c r="B299" s="183"/>
      <c r="C299" s="184"/>
      <c r="D299" s="75">
        <v>9381</v>
      </c>
      <c r="E299" s="75">
        <v>9381</v>
      </c>
      <c r="F299" s="75">
        <f>F301</f>
        <v>262500</v>
      </c>
      <c r="G299" s="75"/>
      <c r="H299" s="52">
        <f>G299/F299*100</f>
        <v>0</v>
      </c>
    </row>
    <row r="300" spans="1:8" ht="12.75">
      <c r="A300" s="182">
        <v>716</v>
      </c>
      <c r="B300" s="183"/>
      <c r="C300" s="50" t="s">
        <v>172</v>
      </c>
      <c r="D300" s="185">
        <v>9381</v>
      </c>
      <c r="E300" s="64">
        <v>9381</v>
      </c>
      <c r="F300" s="185"/>
      <c r="G300" s="64"/>
      <c r="H300" s="186"/>
    </row>
    <row r="301" spans="1:15" s="100" customFormat="1" ht="12.75">
      <c r="A301" s="48">
        <v>717</v>
      </c>
      <c r="B301" s="53" t="s">
        <v>13</v>
      </c>
      <c r="C301" s="50" t="s">
        <v>173</v>
      </c>
      <c r="D301" s="88">
        <v>0</v>
      </c>
      <c r="E301" s="64"/>
      <c r="F301" s="88">
        <v>262500</v>
      </c>
      <c r="G301" s="64"/>
      <c r="H301" s="52"/>
      <c r="K301" s="1"/>
      <c r="L301" s="1"/>
      <c r="M301" s="1"/>
      <c r="N301" s="1"/>
      <c r="O301" s="1"/>
    </row>
    <row r="302" spans="1:15" s="100" customFormat="1" ht="12.75">
      <c r="A302" s="61"/>
      <c r="B302" s="61"/>
      <c r="C302" s="61"/>
      <c r="D302" s="134"/>
      <c r="E302" s="131"/>
      <c r="F302" s="134"/>
      <c r="G302" s="131"/>
      <c r="H302" s="133"/>
      <c r="K302" s="1"/>
      <c r="L302" s="1"/>
      <c r="M302" s="1"/>
      <c r="N302" s="1"/>
      <c r="O302" s="1"/>
    </row>
    <row r="303" spans="1:8" ht="12.75">
      <c r="A303" s="182" t="s">
        <v>106</v>
      </c>
      <c r="B303" s="183"/>
      <c r="C303" s="184"/>
      <c r="D303" s="26">
        <v>6193</v>
      </c>
      <c r="E303" s="75">
        <v>6193</v>
      </c>
      <c r="F303" s="26">
        <v>0</v>
      </c>
      <c r="G303" s="75"/>
      <c r="H303" s="52">
        <v>0</v>
      </c>
    </row>
    <row r="304" spans="1:8" ht="12.75">
      <c r="A304" s="48">
        <v>717</v>
      </c>
      <c r="B304" s="53"/>
      <c r="C304" s="50" t="s">
        <v>174</v>
      </c>
      <c r="D304" s="88">
        <v>6193</v>
      </c>
      <c r="E304" s="88">
        <v>6193</v>
      </c>
      <c r="F304" s="88">
        <v>0</v>
      </c>
      <c r="G304" s="88"/>
      <c r="H304" s="52"/>
    </row>
    <row r="305" spans="1:8" s="100" customFormat="1" ht="12.75">
      <c r="A305" s="61"/>
      <c r="B305" s="61"/>
      <c r="C305" s="61"/>
      <c r="D305" s="131"/>
      <c r="E305" s="131"/>
      <c r="F305" s="131"/>
      <c r="G305" s="131"/>
      <c r="H305" s="133"/>
    </row>
    <row r="306" spans="1:8" ht="12.75">
      <c r="A306" s="182" t="s">
        <v>175</v>
      </c>
      <c r="B306" s="183"/>
      <c r="C306" s="184"/>
      <c r="D306" s="75">
        <f>D307+D308+D309+D310+D311+D312</f>
        <v>10000</v>
      </c>
      <c r="E306" s="75">
        <f>E307+E308+E309+E310+E311+E312</f>
        <v>24291.66</v>
      </c>
      <c r="F306" s="75">
        <v>775000</v>
      </c>
      <c r="G306" s="75">
        <v>660</v>
      </c>
      <c r="H306" s="52">
        <v>0</v>
      </c>
    </row>
    <row r="307" spans="1:8" ht="12.75">
      <c r="A307" s="48">
        <v>712</v>
      </c>
      <c r="B307" s="53" t="s">
        <v>13</v>
      </c>
      <c r="C307" s="50" t="s">
        <v>176</v>
      </c>
      <c r="D307" s="88"/>
      <c r="E307" s="64"/>
      <c r="F307" s="88"/>
      <c r="G307" s="64"/>
      <c r="H307" s="52"/>
    </row>
    <row r="308" spans="1:15" s="100" customFormat="1" ht="12.75">
      <c r="A308" s="48">
        <v>716</v>
      </c>
      <c r="B308" s="53"/>
      <c r="C308" s="50" t="s">
        <v>177</v>
      </c>
      <c r="D308" s="88">
        <v>10000</v>
      </c>
      <c r="E308" s="64">
        <v>24291.66</v>
      </c>
      <c r="F308" s="88"/>
      <c r="G308" s="64">
        <v>660</v>
      </c>
      <c r="H308" s="52"/>
      <c r="K308" s="1"/>
      <c r="L308" s="1"/>
      <c r="M308" s="1"/>
      <c r="N308" s="1"/>
      <c r="O308" s="1"/>
    </row>
    <row r="309" spans="1:15" s="100" customFormat="1" ht="12.75">
      <c r="A309" s="48">
        <v>717</v>
      </c>
      <c r="B309" s="53" t="s">
        <v>13</v>
      </c>
      <c r="C309" s="50" t="s">
        <v>178</v>
      </c>
      <c r="D309" s="88">
        <v>0</v>
      </c>
      <c r="E309" s="64"/>
      <c r="F309" s="88">
        <v>0</v>
      </c>
      <c r="G309" s="64"/>
      <c r="H309" s="52"/>
      <c r="K309" s="1"/>
      <c r="L309" s="1"/>
      <c r="M309" s="1"/>
      <c r="N309" s="1"/>
      <c r="O309" s="1"/>
    </row>
    <row r="310" spans="1:15" s="100" customFormat="1" ht="12.75">
      <c r="A310" s="48">
        <v>717</v>
      </c>
      <c r="B310" s="53" t="s">
        <v>13</v>
      </c>
      <c r="C310" s="50" t="s">
        <v>271</v>
      </c>
      <c r="D310" s="88">
        <v>0</v>
      </c>
      <c r="E310" s="64"/>
      <c r="F310" s="88">
        <v>65000</v>
      </c>
      <c r="G310" s="64"/>
      <c r="H310" s="52"/>
      <c r="K310" s="1"/>
      <c r="L310" s="1"/>
      <c r="M310" s="1"/>
      <c r="N310" s="1"/>
      <c r="O310" s="1"/>
    </row>
    <row r="311" spans="1:15" s="61" customFormat="1" ht="12.75">
      <c r="A311" s="48">
        <v>717</v>
      </c>
      <c r="B311" s="53" t="s">
        <v>13</v>
      </c>
      <c r="C311" s="50" t="s">
        <v>272</v>
      </c>
      <c r="D311" s="88">
        <v>0</v>
      </c>
      <c r="E311" s="64"/>
      <c r="F311" s="88">
        <v>700000</v>
      </c>
      <c r="G311" s="64"/>
      <c r="H311" s="52"/>
      <c r="K311" s="1"/>
      <c r="L311" s="1"/>
      <c r="M311" s="1"/>
      <c r="N311" s="1"/>
      <c r="O311" s="1"/>
    </row>
    <row r="312" spans="1:15" s="61" customFormat="1" ht="12.75">
      <c r="A312" s="48">
        <v>717</v>
      </c>
      <c r="B312" s="53" t="s">
        <v>13</v>
      </c>
      <c r="C312" s="50" t="s">
        <v>179</v>
      </c>
      <c r="D312" s="88">
        <v>0</v>
      </c>
      <c r="E312" s="64"/>
      <c r="F312" s="88">
        <v>10000</v>
      </c>
      <c r="G312" s="64"/>
      <c r="H312" s="52"/>
      <c r="K312" s="1"/>
      <c r="L312" s="1"/>
      <c r="M312" s="1"/>
      <c r="N312" s="1"/>
      <c r="O312" s="1"/>
    </row>
    <row r="313" spans="4:15" s="61" customFormat="1" ht="12.75">
      <c r="D313" s="131"/>
      <c r="E313" s="131"/>
      <c r="F313" s="131"/>
      <c r="G313" s="131"/>
      <c r="H313" s="133"/>
      <c r="K313" s="1"/>
      <c r="L313" s="1"/>
      <c r="M313" s="1"/>
      <c r="N313" s="1"/>
      <c r="O313" s="1"/>
    </row>
    <row r="314" spans="1:8" ht="12.75">
      <c r="A314" s="182" t="s">
        <v>116</v>
      </c>
      <c r="B314" s="183"/>
      <c r="C314" s="184"/>
      <c r="D314" s="75">
        <f>D315+D316</f>
        <v>66388</v>
      </c>
      <c r="E314" s="75">
        <f>E315+E316</f>
        <v>79437.23</v>
      </c>
      <c r="F314" s="75">
        <f>F315+F316</f>
        <v>10000</v>
      </c>
      <c r="G314" s="75">
        <v>14374</v>
      </c>
      <c r="H314" s="52">
        <f>G314/F314*100</f>
        <v>143.74</v>
      </c>
    </row>
    <row r="315" spans="1:8" ht="12.75">
      <c r="A315" s="48">
        <v>717</v>
      </c>
      <c r="B315" s="53" t="s">
        <v>13</v>
      </c>
      <c r="C315" s="50" t="s">
        <v>180</v>
      </c>
      <c r="D315" s="88"/>
      <c r="E315" s="51"/>
      <c r="F315" s="88">
        <v>10000</v>
      </c>
      <c r="G315" s="51"/>
      <c r="H315" s="52"/>
    </row>
    <row r="316" spans="1:15" s="100" customFormat="1" ht="12.75">
      <c r="A316" s="48">
        <v>717</v>
      </c>
      <c r="B316" s="53" t="s">
        <v>13</v>
      </c>
      <c r="C316" s="50" t="s">
        <v>181</v>
      </c>
      <c r="D316" s="88">
        <v>66388</v>
      </c>
      <c r="E316" s="88">
        <v>79437.23</v>
      </c>
      <c r="F316" s="88">
        <v>0</v>
      </c>
      <c r="G316" s="88">
        <v>14374.28</v>
      </c>
      <c r="H316" s="52"/>
      <c r="K316" s="1"/>
      <c r="L316" s="1"/>
      <c r="M316" s="1"/>
      <c r="N316" s="1"/>
      <c r="O316" s="1"/>
    </row>
    <row r="317" spans="1:15" s="100" customFormat="1" ht="12.75">
      <c r="A317" s="61"/>
      <c r="B317" s="61"/>
      <c r="C317" s="61"/>
      <c r="D317" s="134"/>
      <c r="E317" s="134"/>
      <c r="F317" s="134"/>
      <c r="G317" s="134"/>
      <c r="H317" s="133"/>
      <c r="K317" s="1"/>
      <c r="L317" s="1"/>
      <c r="M317" s="1"/>
      <c r="N317" s="1"/>
      <c r="O317" s="1"/>
    </row>
    <row r="318" spans="3:15" s="61" customFormat="1" ht="12.75">
      <c r="C318" s="274"/>
      <c r="D318" s="131"/>
      <c r="E318" s="131"/>
      <c r="F318" s="131"/>
      <c r="G318" s="131"/>
      <c r="H318" s="133"/>
      <c r="K318" s="1"/>
      <c r="L318" s="1"/>
      <c r="M318" s="1"/>
      <c r="N318" s="1"/>
      <c r="O318" s="1"/>
    </row>
    <row r="319" spans="1:8" ht="12.75">
      <c r="A319" s="182" t="s">
        <v>135</v>
      </c>
      <c r="B319" s="183"/>
      <c r="C319" s="184"/>
      <c r="D319" s="187">
        <v>0</v>
      </c>
      <c r="E319" s="187">
        <v>19284</v>
      </c>
      <c r="F319" s="187">
        <v>693000</v>
      </c>
      <c r="G319" s="187">
        <v>0</v>
      </c>
      <c r="H319" s="52">
        <f>G319/F319*100</f>
        <v>0</v>
      </c>
    </row>
    <row r="320" spans="1:8" ht="12.75">
      <c r="A320" s="48">
        <v>716</v>
      </c>
      <c r="B320" s="183"/>
      <c r="C320" s="50" t="s">
        <v>172</v>
      </c>
      <c r="D320" s="188"/>
      <c r="E320" s="189">
        <v>3808</v>
      </c>
      <c r="F320" s="188"/>
      <c r="G320" s="189"/>
      <c r="H320" s="186"/>
    </row>
    <row r="321" spans="1:15" s="100" customFormat="1" ht="12.75">
      <c r="A321" s="48">
        <v>717</v>
      </c>
      <c r="B321" s="53" t="s">
        <v>13</v>
      </c>
      <c r="C321" s="50" t="s">
        <v>174</v>
      </c>
      <c r="D321" s="189"/>
      <c r="E321" s="190"/>
      <c r="F321" s="189"/>
      <c r="G321" s="190"/>
      <c r="H321" s="52"/>
      <c r="K321" s="1"/>
      <c r="L321" s="1"/>
      <c r="M321" s="1"/>
      <c r="N321" s="1"/>
      <c r="O321" s="1"/>
    </row>
    <row r="322" spans="1:15" s="100" customFormat="1" ht="12.75">
      <c r="A322" s="48">
        <v>717</v>
      </c>
      <c r="B322" s="53" t="s">
        <v>15</v>
      </c>
      <c r="C322" s="50" t="s">
        <v>182</v>
      </c>
      <c r="D322" s="191">
        <v>0</v>
      </c>
      <c r="E322" s="190">
        <v>15476</v>
      </c>
      <c r="F322" s="191">
        <v>693000</v>
      </c>
      <c r="G322" s="190"/>
      <c r="H322" s="52"/>
      <c r="K322" s="1"/>
      <c r="L322" s="1"/>
      <c r="M322" s="1"/>
      <c r="N322" s="1"/>
      <c r="O322" s="1"/>
    </row>
    <row r="323" spans="1:8" ht="12.75">
      <c r="A323" s="174" t="s">
        <v>183</v>
      </c>
      <c r="B323" s="175"/>
      <c r="C323" s="176"/>
      <c r="D323" s="192">
        <f>D286+D291+D294+D299+D303+D306+D314+D319</f>
        <v>91962</v>
      </c>
      <c r="E323" s="193">
        <f>E286+E291+E294+E299+E303+E306+E314+E319</f>
        <v>138586.89</v>
      </c>
      <c r="F323" s="192">
        <f>F286+F291+F294+F299+F303+F306+F314+F319</f>
        <v>2090906</v>
      </c>
      <c r="G323" s="193">
        <f>G286+G291+G294+G299+G303+G306+G314+G319</f>
        <v>56345</v>
      </c>
      <c r="H323" s="194">
        <f>G323/F323*100</f>
        <v>2.6947648531306525</v>
      </c>
    </row>
    <row r="324" spans="1:15" s="61" customFormat="1" ht="12.75">
      <c r="A324" s="1"/>
      <c r="B324" s="1"/>
      <c r="C324" s="1"/>
      <c r="D324" s="1"/>
      <c r="E324" s="1"/>
      <c r="F324" s="1"/>
      <c r="G324" s="1"/>
      <c r="H324" s="2"/>
      <c r="K324" s="1"/>
      <c r="L324" s="1"/>
      <c r="M324" s="1"/>
      <c r="N324" s="1"/>
      <c r="O324" s="1"/>
    </row>
    <row r="325" spans="1:15" s="61" customFormat="1" ht="22.5">
      <c r="A325" s="5" t="s">
        <v>184</v>
      </c>
      <c r="B325" s="6"/>
      <c r="C325" s="7"/>
      <c r="D325" s="8" t="s">
        <v>2</v>
      </c>
      <c r="E325" s="8" t="s">
        <v>3</v>
      </c>
      <c r="F325" s="8" t="s">
        <v>267</v>
      </c>
      <c r="G325" s="8" t="s">
        <v>268</v>
      </c>
      <c r="H325" s="9" t="s">
        <v>4</v>
      </c>
      <c r="K325" s="1"/>
      <c r="L325" s="1"/>
      <c r="M325" s="1"/>
      <c r="N325" s="1"/>
      <c r="O325" s="1"/>
    </row>
    <row r="326" spans="1:8" ht="12.75">
      <c r="A326" s="48">
        <v>824</v>
      </c>
      <c r="B326" s="53"/>
      <c r="C326" s="50" t="s">
        <v>185</v>
      </c>
      <c r="D326" s="195">
        <v>5700</v>
      </c>
      <c r="E326" s="64">
        <v>4344</v>
      </c>
      <c r="F326" s="195"/>
      <c r="G326" s="64">
        <v>3069</v>
      </c>
      <c r="H326" s="52"/>
    </row>
    <row r="327" spans="1:8" ht="12.75">
      <c r="A327" s="48">
        <v>821</v>
      </c>
      <c r="B327" s="53"/>
      <c r="C327" s="50" t="s">
        <v>186</v>
      </c>
      <c r="D327" s="195">
        <v>1300</v>
      </c>
      <c r="E327" s="64">
        <v>1275</v>
      </c>
      <c r="F327" s="195"/>
      <c r="G327" s="64">
        <v>0</v>
      </c>
      <c r="H327" s="52"/>
    </row>
    <row r="328" spans="1:8" ht="12.75">
      <c r="A328" s="174" t="s">
        <v>187</v>
      </c>
      <c r="B328" s="175"/>
      <c r="C328" s="176"/>
      <c r="D328" s="196">
        <f>D326+D327</f>
        <v>7000</v>
      </c>
      <c r="E328" s="197">
        <f>E326+E327</f>
        <v>5619</v>
      </c>
      <c r="F328" s="196">
        <f>F326+F327</f>
        <v>0</v>
      </c>
      <c r="G328" s="197">
        <f>G326+G327</f>
        <v>3069</v>
      </c>
      <c r="H328" s="194">
        <v>0</v>
      </c>
    </row>
    <row r="329" spans="1:8" ht="12.75">
      <c r="A329" s="61"/>
      <c r="B329" s="61"/>
      <c r="C329" s="61"/>
      <c r="D329" s="61"/>
      <c r="E329" s="61"/>
      <c r="F329" s="61"/>
      <c r="G329" s="61"/>
      <c r="H329" s="133"/>
    </row>
    <row r="330" spans="1:8" ht="12.75">
      <c r="A330" s="61"/>
      <c r="B330" s="61"/>
      <c r="C330" s="61"/>
      <c r="D330" s="61"/>
      <c r="E330" s="61"/>
      <c r="F330" s="61"/>
      <c r="G330" s="61"/>
      <c r="H330" s="133"/>
    </row>
    <row r="331" spans="1:8" ht="22.5">
      <c r="A331" s="198" t="s">
        <v>188</v>
      </c>
      <c r="B331" s="199"/>
      <c r="C331" s="200"/>
      <c r="D331" s="201" t="s">
        <v>2</v>
      </c>
      <c r="E331" s="201" t="s">
        <v>3</v>
      </c>
      <c r="F331" s="201" t="s">
        <v>267</v>
      </c>
      <c r="G331" s="201" t="s">
        <v>268</v>
      </c>
      <c r="H331" s="202" t="s">
        <v>4</v>
      </c>
    </row>
    <row r="332" spans="1:8" ht="14.25">
      <c r="A332" s="203" t="s">
        <v>189</v>
      </c>
      <c r="B332" s="204"/>
      <c r="C332" s="205"/>
      <c r="D332" s="92">
        <v>1268265</v>
      </c>
      <c r="E332" s="92">
        <f>E262</f>
        <v>1293703.8399999999</v>
      </c>
      <c r="F332" s="92">
        <f>F262</f>
        <v>1201967</v>
      </c>
      <c r="G332" s="92">
        <f>G262</f>
        <v>524644.8200000001</v>
      </c>
      <c r="H332" s="93">
        <f>G332/F332*100</f>
        <v>43.64885392028234</v>
      </c>
    </row>
    <row r="333" spans="1:8" ht="14.25">
      <c r="A333" s="203" t="s">
        <v>190</v>
      </c>
      <c r="B333" s="204"/>
      <c r="C333" s="205"/>
      <c r="D333" s="58">
        <f>D323</f>
        <v>91962</v>
      </c>
      <c r="E333" s="58">
        <f>E323</f>
        <v>138586.89</v>
      </c>
      <c r="F333" s="58">
        <f>F323</f>
        <v>2090906</v>
      </c>
      <c r="G333" s="58">
        <f>G323</f>
        <v>56345</v>
      </c>
      <c r="H333" s="59">
        <f>G333/F333*100</f>
        <v>2.6947648531306525</v>
      </c>
    </row>
    <row r="334" spans="1:8" ht="14.25">
      <c r="A334" s="203" t="s">
        <v>184</v>
      </c>
      <c r="B334" s="204"/>
      <c r="C334" s="205"/>
      <c r="D334" s="51">
        <f>D328</f>
        <v>7000</v>
      </c>
      <c r="E334" s="51">
        <f>E328</f>
        <v>5619</v>
      </c>
      <c r="F334" s="51">
        <f>F328</f>
        <v>0</v>
      </c>
      <c r="G334" s="51">
        <f>G328</f>
        <v>3069</v>
      </c>
      <c r="H334" s="52">
        <v>0</v>
      </c>
    </row>
    <row r="335" spans="1:8" ht="15">
      <c r="A335" s="198" t="s">
        <v>191</v>
      </c>
      <c r="B335" s="206"/>
      <c r="C335" s="200"/>
      <c r="D335" s="207">
        <f>SUM(D332:D334)</f>
        <v>1367227</v>
      </c>
      <c r="E335" s="207">
        <f>SUM(E332:E334)</f>
        <v>1437909.73</v>
      </c>
      <c r="F335" s="207">
        <f>SUM(F332:F334)</f>
        <v>3292873</v>
      </c>
      <c r="G335" s="207">
        <f>SUM(G332:G334)</f>
        <v>584058.8200000001</v>
      </c>
      <c r="H335" s="208">
        <f>G335/F335*100</f>
        <v>17.737058793339436</v>
      </c>
    </row>
    <row r="336" spans="1:8" ht="14.25">
      <c r="A336" s="209"/>
      <c r="B336" s="209"/>
      <c r="C336" s="209"/>
      <c r="D336" s="152"/>
      <c r="E336" s="152"/>
      <c r="F336" s="152"/>
      <c r="G336" s="152"/>
      <c r="H336" s="133"/>
    </row>
    <row r="337" spans="1:8" ht="14.25">
      <c r="A337" s="203" t="s">
        <v>192</v>
      </c>
      <c r="B337" s="204"/>
      <c r="C337" s="205"/>
      <c r="D337" s="51">
        <f>príjmy!D90</f>
        <v>1295595</v>
      </c>
      <c r="E337" s="51">
        <v>1323697</v>
      </c>
      <c r="F337" s="51">
        <f>príjmy!F90</f>
        <v>1372873</v>
      </c>
      <c r="G337" s="51">
        <f>príjmy!G90</f>
        <v>556984.43</v>
      </c>
      <c r="H337" s="52">
        <f>G337/F337*100</f>
        <v>40.57071775757846</v>
      </c>
    </row>
    <row r="338" spans="1:8" ht="14.25">
      <c r="A338" s="203" t="s">
        <v>193</v>
      </c>
      <c r="B338" s="204"/>
      <c r="C338" s="205"/>
      <c r="D338" s="51">
        <f>príjmy!D91</f>
        <v>34000</v>
      </c>
      <c r="E338" s="51">
        <v>30359</v>
      </c>
      <c r="F338" s="51">
        <f>príjmy!F91</f>
        <v>1920000</v>
      </c>
      <c r="G338" s="51">
        <f>príjmy!G91</f>
        <v>6759</v>
      </c>
      <c r="H338" s="52">
        <f>G338/F338*100</f>
        <v>0.35203125</v>
      </c>
    </row>
    <row r="339" spans="1:8" ht="14.25">
      <c r="A339" s="203" t="s">
        <v>194</v>
      </c>
      <c r="B339" s="204"/>
      <c r="C339" s="205"/>
      <c r="D339" s="210">
        <v>32132</v>
      </c>
      <c r="E339" s="51">
        <f>príjmy!E92</f>
        <v>0</v>
      </c>
      <c r="F339" s="210">
        <f>príjmy!F92</f>
        <v>0</v>
      </c>
      <c r="G339" s="51">
        <f>príjmy!G92</f>
        <v>0</v>
      </c>
      <c r="H339" s="52">
        <v>0</v>
      </c>
    </row>
    <row r="340" spans="1:8" ht="14.25">
      <c r="A340" s="203" t="s">
        <v>195</v>
      </c>
      <c r="B340" s="204"/>
      <c r="C340" s="205"/>
      <c r="D340" s="210">
        <f>príjmy!D93</f>
        <v>0</v>
      </c>
      <c r="E340" s="210">
        <f>príjmy!E93</f>
        <v>0</v>
      </c>
      <c r="F340" s="210">
        <f>príjmy!F93</f>
        <v>0</v>
      </c>
      <c r="G340" s="210">
        <f>príjmy!G93</f>
        <v>0</v>
      </c>
      <c r="H340" s="52">
        <v>0</v>
      </c>
    </row>
    <row r="341" spans="1:8" ht="15">
      <c r="A341" s="198" t="s">
        <v>196</v>
      </c>
      <c r="B341" s="206"/>
      <c r="C341" s="200"/>
      <c r="D341" s="207">
        <f>SUM(D337:D340)</f>
        <v>1361727</v>
      </c>
      <c r="E341" s="207">
        <f>SUM(E337:E340)</f>
        <v>1354056</v>
      </c>
      <c r="F341" s="207">
        <f>SUM(F337:F340)</f>
        <v>3292873</v>
      </c>
      <c r="G341" s="207">
        <f>G337+G338+G339+G340</f>
        <v>563743.43</v>
      </c>
      <c r="H341" s="208">
        <f>G341/F341*100</f>
        <v>17.120108488848494</v>
      </c>
    </row>
  </sheetData>
  <mergeCells count="2">
    <mergeCell ref="A1:E1"/>
    <mergeCell ref="A294:C294"/>
  </mergeCells>
  <printOptions/>
  <pageMargins left="0.7875" right="0.5902777777777778" top="0.7875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82">
      <selection activeCell="G93" sqref="G93"/>
    </sheetView>
  </sheetViews>
  <sheetFormatPr defaultColWidth="9.00390625" defaultRowHeight="12.75"/>
  <cols>
    <col min="1" max="1" width="8.625" style="1" customWidth="1"/>
    <col min="2" max="2" width="7.00390625" style="1" customWidth="1"/>
    <col min="3" max="3" width="33.00390625" style="1" customWidth="1"/>
    <col min="4" max="4" width="8.75390625" style="1" customWidth="1"/>
    <col min="5" max="5" width="8.125" style="1" customWidth="1"/>
    <col min="6" max="6" width="8.625" style="1" customWidth="1"/>
    <col min="7" max="7" width="7.75390625" style="1" customWidth="1"/>
    <col min="8" max="8" width="7.75390625" style="211" customWidth="1"/>
    <col min="9" max="16384" width="9.00390625" style="1" customWidth="1"/>
  </cols>
  <sheetData>
    <row r="1" spans="1:7" ht="15.75">
      <c r="A1" s="281" t="s">
        <v>275</v>
      </c>
      <c r="B1" s="281"/>
      <c r="C1" s="281"/>
      <c r="D1" s="281"/>
      <c r="E1" s="281"/>
      <c r="F1" s="212" t="s">
        <v>0</v>
      </c>
      <c r="G1" s="3"/>
    </row>
    <row r="3" spans="1:8" s="10" customFormat="1" ht="22.5" customHeight="1">
      <c r="A3" s="5" t="s">
        <v>192</v>
      </c>
      <c r="B3" s="6"/>
      <c r="C3" s="7"/>
      <c r="D3" s="8" t="s">
        <v>2</v>
      </c>
      <c r="E3" s="8" t="s">
        <v>3</v>
      </c>
      <c r="F3" s="8" t="s">
        <v>267</v>
      </c>
      <c r="G3" s="8" t="s">
        <v>268</v>
      </c>
      <c r="H3" s="213" t="s">
        <v>4</v>
      </c>
    </row>
    <row r="4" spans="1:8" s="100" customFormat="1" ht="12.75">
      <c r="A4" s="214" t="s">
        <v>197</v>
      </c>
      <c r="B4" s="215"/>
      <c r="C4" s="216"/>
      <c r="D4" s="15">
        <f>D5+D6</f>
        <v>694630</v>
      </c>
      <c r="E4" s="15">
        <f>E5+E6</f>
        <v>693096</v>
      </c>
      <c r="F4" s="15">
        <v>791302</v>
      </c>
      <c r="G4" s="15">
        <f>G5+G6</f>
        <v>216829</v>
      </c>
      <c r="H4" s="217">
        <f>G4/F4*100</f>
        <v>27.401548334264287</v>
      </c>
    </row>
    <row r="5" spans="1:8" s="10" customFormat="1" ht="12.75">
      <c r="A5" s="32">
        <v>111</v>
      </c>
      <c r="B5" s="33" t="s">
        <v>34</v>
      </c>
      <c r="C5" s="34" t="s">
        <v>198</v>
      </c>
      <c r="D5" s="92">
        <v>528300</v>
      </c>
      <c r="E5" s="92">
        <v>546201</v>
      </c>
      <c r="F5" s="92">
        <v>625000</v>
      </c>
      <c r="G5" s="92">
        <v>199050</v>
      </c>
      <c r="H5" s="218"/>
    </row>
    <row r="6" spans="1:8" s="10" customFormat="1" ht="12.75">
      <c r="A6" s="32">
        <v>121</v>
      </c>
      <c r="B6" s="33"/>
      <c r="C6" s="34" t="s">
        <v>199</v>
      </c>
      <c r="D6" s="92">
        <v>166330</v>
      </c>
      <c r="E6" s="92">
        <f>E7+E8+E9</f>
        <v>146895</v>
      </c>
      <c r="F6" s="92">
        <v>166302</v>
      </c>
      <c r="G6" s="92">
        <f>G7+G8+G9</f>
        <v>17779</v>
      </c>
      <c r="H6" s="218"/>
    </row>
    <row r="7" spans="1:8" ht="12.75">
      <c r="A7" s="48">
        <v>121</v>
      </c>
      <c r="B7" s="53" t="s">
        <v>13</v>
      </c>
      <c r="C7" s="50" t="s">
        <v>200</v>
      </c>
      <c r="D7" s="219">
        <v>150000</v>
      </c>
      <c r="E7" s="219">
        <v>121407</v>
      </c>
      <c r="F7" s="219">
        <v>149373</v>
      </c>
      <c r="G7" s="219">
        <v>10835</v>
      </c>
      <c r="H7" s="220"/>
    </row>
    <row r="8" spans="1:8" ht="12.75">
      <c r="A8" s="48">
        <v>121</v>
      </c>
      <c r="B8" s="53" t="s">
        <v>15</v>
      </c>
      <c r="C8" s="50" t="s">
        <v>201</v>
      </c>
      <c r="D8" s="64">
        <v>16000</v>
      </c>
      <c r="E8" s="51">
        <v>25236</v>
      </c>
      <c r="F8" s="64">
        <v>16597</v>
      </c>
      <c r="G8" s="51">
        <v>6782</v>
      </c>
      <c r="H8" s="221"/>
    </row>
    <row r="9" spans="1:8" ht="12.75">
      <c r="A9" s="48">
        <v>121</v>
      </c>
      <c r="B9" s="53" t="s">
        <v>34</v>
      </c>
      <c r="C9" s="50" t="s">
        <v>202</v>
      </c>
      <c r="D9" s="64">
        <v>330</v>
      </c>
      <c r="E9" s="51">
        <v>252</v>
      </c>
      <c r="F9" s="64">
        <v>332</v>
      </c>
      <c r="G9" s="51">
        <v>162</v>
      </c>
      <c r="H9" s="221"/>
    </row>
    <row r="10" spans="1:8" ht="12.75">
      <c r="A10" s="61"/>
      <c r="B10" s="61"/>
      <c r="C10" s="61"/>
      <c r="D10" s="131"/>
      <c r="E10" s="222"/>
      <c r="F10" s="131"/>
      <c r="G10" s="222"/>
      <c r="H10" s="223"/>
    </row>
    <row r="11" spans="1:8" s="66" customFormat="1" ht="12.75">
      <c r="A11" s="11" t="s">
        <v>203</v>
      </c>
      <c r="B11" s="69"/>
      <c r="C11" s="70"/>
      <c r="D11" s="14">
        <f>D12+D13+D14+D15+D16</f>
        <v>66597</v>
      </c>
      <c r="E11" s="14">
        <f>E12+E13+E14+E15+E16</f>
        <v>62589</v>
      </c>
      <c r="F11" s="14">
        <v>62447</v>
      </c>
      <c r="G11" s="14">
        <f>G12+G13+G14+G15+G16</f>
        <v>43253.33</v>
      </c>
      <c r="H11" s="224">
        <f>G11/F11*100</f>
        <v>69.26406392620943</v>
      </c>
    </row>
    <row r="12" spans="1:8" ht="12.75">
      <c r="A12" s="32">
        <v>133</v>
      </c>
      <c r="B12" s="33" t="s">
        <v>13</v>
      </c>
      <c r="C12" s="34" t="s">
        <v>204</v>
      </c>
      <c r="D12" s="51">
        <v>2100</v>
      </c>
      <c r="E12" s="51">
        <v>2177</v>
      </c>
      <c r="F12" s="51">
        <v>2000</v>
      </c>
      <c r="G12" s="51">
        <v>1893</v>
      </c>
      <c r="H12" s="221"/>
    </row>
    <row r="13" spans="1:8" ht="12.75">
      <c r="A13" s="48">
        <v>133</v>
      </c>
      <c r="B13" s="33" t="s">
        <v>34</v>
      </c>
      <c r="C13" s="34" t="s">
        <v>205</v>
      </c>
      <c r="D13" s="51">
        <v>4500</v>
      </c>
      <c r="E13" s="51">
        <v>0</v>
      </c>
      <c r="F13" s="51">
        <v>450</v>
      </c>
      <c r="G13" s="51"/>
      <c r="H13" s="221"/>
    </row>
    <row r="14" spans="1:8" ht="12.75">
      <c r="A14" s="48">
        <v>133</v>
      </c>
      <c r="B14" s="33" t="s">
        <v>53</v>
      </c>
      <c r="C14" s="34" t="s">
        <v>206</v>
      </c>
      <c r="D14" s="51">
        <v>830</v>
      </c>
      <c r="E14" s="51">
        <v>303</v>
      </c>
      <c r="F14" s="51">
        <v>830</v>
      </c>
      <c r="G14" s="51"/>
      <c r="H14" s="221"/>
    </row>
    <row r="15" spans="1:8" ht="12.75">
      <c r="A15" s="48">
        <v>133</v>
      </c>
      <c r="B15" s="33" t="s">
        <v>27</v>
      </c>
      <c r="C15" s="34" t="s">
        <v>207</v>
      </c>
      <c r="D15" s="51">
        <v>30000</v>
      </c>
      <c r="E15" s="51">
        <v>30942</v>
      </c>
      <c r="F15" s="51">
        <v>30000</v>
      </c>
      <c r="G15" s="51">
        <v>14999</v>
      </c>
      <c r="H15" s="221"/>
    </row>
    <row r="16" spans="1:8" ht="12.75">
      <c r="A16" s="48">
        <v>133</v>
      </c>
      <c r="B16" s="33" t="s">
        <v>55</v>
      </c>
      <c r="C16" s="34" t="s">
        <v>208</v>
      </c>
      <c r="D16" s="51">
        <v>29167</v>
      </c>
      <c r="E16" s="51">
        <v>29167</v>
      </c>
      <c r="F16" s="51">
        <v>29167</v>
      </c>
      <c r="G16" s="51">
        <v>26361.33</v>
      </c>
      <c r="H16" s="221"/>
    </row>
    <row r="17" spans="4:8" s="10" customFormat="1" ht="12.75">
      <c r="D17" s="112"/>
      <c r="E17" s="142"/>
      <c r="F17" s="112"/>
      <c r="G17" s="142"/>
      <c r="H17" s="225"/>
    </row>
    <row r="18" spans="1:8" s="100" customFormat="1" ht="12.75">
      <c r="A18" s="11" t="s">
        <v>209</v>
      </c>
      <c r="B18" s="69"/>
      <c r="C18" s="70"/>
      <c r="D18" s="14">
        <f>D19+D20+D21+D22+D23</f>
        <v>31664</v>
      </c>
      <c r="E18" s="14">
        <f>E19+E20+E21+E22+E23</f>
        <v>25168.86</v>
      </c>
      <c r="F18" s="14">
        <f>F19+F20+F21+F22+F23</f>
        <v>31664</v>
      </c>
      <c r="G18" s="14">
        <f>G19+G20+G21++G22+G23</f>
        <v>21924</v>
      </c>
      <c r="H18" s="224">
        <f>G18/F18*100</f>
        <v>69.23951490651844</v>
      </c>
    </row>
    <row r="19" spans="1:8" ht="12.75">
      <c r="A19" s="48">
        <v>211</v>
      </c>
      <c r="B19" s="33" t="s">
        <v>34</v>
      </c>
      <c r="C19" s="34" t="s">
        <v>210</v>
      </c>
      <c r="D19" s="92">
        <v>664</v>
      </c>
      <c r="E19" s="51">
        <v>0</v>
      </c>
      <c r="F19" s="92">
        <v>664</v>
      </c>
      <c r="G19" s="51"/>
      <c r="H19" s="221"/>
    </row>
    <row r="20" spans="1:8" ht="12.75">
      <c r="A20" s="48">
        <v>212</v>
      </c>
      <c r="B20" s="33" t="s">
        <v>15</v>
      </c>
      <c r="C20" s="34" t="s">
        <v>211</v>
      </c>
      <c r="D20" s="92">
        <v>5000</v>
      </c>
      <c r="E20" s="51">
        <v>316</v>
      </c>
      <c r="F20" s="92">
        <v>5000</v>
      </c>
      <c r="G20" s="51">
        <v>7447</v>
      </c>
      <c r="H20" s="221"/>
    </row>
    <row r="21" spans="1:8" ht="12.75">
      <c r="A21" s="48">
        <v>212</v>
      </c>
      <c r="B21" s="33" t="s">
        <v>34</v>
      </c>
      <c r="C21" s="34" t="s">
        <v>212</v>
      </c>
      <c r="D21" s="92">
        <v>15000</v>
      </c>
      <c r="E21" s="51">
        <v>17846.86</v>
      </c>
      <c r="F21" s="92">
        <v>15000</v>
      </c>
      <c r="G21" s="51">
        <v>8802</v>
      </c>
      <c r="H21" s="221"/>
    </row>
    <row r="22" spans="1:8" ht="12.75">
      <c r="A22" s="48">
        <v>212</v>
      </c>
      <c r="B22" s="33" t="s">
        <v>17</v>
      </c>
      <c r="C22" s="34" t="s">
        <v>213</v>
      </c>
      <c r="D22" s="92">
        <v>8000</v>
      </c>
      <c r="E22" s="51">
        <v>7006</v>
      </c>
      <c r="F22" s="92">
        <v>8000</v>
      </c>
      <c r="G22" s="51">
        <v>5675</v>
      </c>
      <c r="H22" s="221"/>
    </row>
    <row r="23" spans="1:8" ht="12.75">
      <c r="A23" s="48">
        <v>212</v>
      </c>
      <c r="B23" s="33" t="s">
        <v>17</v>
      </c>
      <c r="C23" s="34" t="s">
        <v>214</v>
      </c>
      <c r="D23" s="92">
        <v>3000</v>
      </c>
      <c r="E23" s="51">
        <v>0</v>
      </c>
      <c r="F23" s="92">
        <v>3000</v>
      </c>
      <c r="G23" s="51"/>
      <c r="H23" s="221"/>
    </row>
    <row r="24" spans="1:8" ht="12.75">
      <c r="A24" s="61"/>
      <c r="B24" s="23"/>
      <c r="C24" s="23"/>
      <c r="D24" s="140"/>
      <c r="E24" s="222"/>
      <c r="F24" s="140"/>
      <c r="G24" s="222"/>
      <c r="H24" s="223"/>
    </row>
    <row r="25" spans="1:8" s="66" customFormat="1" ht="12.75">
      <c r="A25" s="11" t="s">
        <v>215</v>
      </c>
      <c r="B25" s="69"/>
      <c r="C25" s="70"/>
      <c r="D25" s="14">
        <f>D26+D27+D29+D30+D31+D32+D33+D28</f>
        <v>48820</v>
      </c>
      <c r="E25" s="14">
        <f>E26+E27+E29+E30+E31+E32+E33+E28</f>
        <v>56973</v>
      </c>
      <c r="F25" s="14">
        <v>56320</v>
      </c>
      <c r="G25" s="14">
        <f>G26+G27+G28+G29+G30++G31+G32+G33</f>
        <v>31931</v>
      </c>
      <c r="H25" s="224">
        <f>G25/F25*100</f>
        <v>56.69566761363637</v>
      </c>
    </row>
    <row r="26" spans="1:8" ht="12.75">
      <c r="A26" s="48">
        <v>221</v>
      </c>
      <c r="B26" s="33" t="s">
        <v>17</v>
      </c>
      <c r="C26" s="34" t="s">
        <v>216</v>
      </c>
      <c r="D26" s="46">
        <v>5000</v>
      </c>
      <c r="E26" s="58">
        <v>19335</v>
      </c>
      <c r="F26" s="46">
        <v>12000</v>
      </c>
      <c r="G26" s="58">
        <v>10982</v>
      </c>
      <c r="H26" s="226"/>
    </row>
    <row r="27" spans="1:8" ht="12.75">
      <c r="A27" s="48">
        <v>222</v>
      </c>
      <c r="B27" s="33" t="s">
        <v>34</v>
      </c>
      <c r="C27" s="34" t="s">
        <v>217</v>
      </c>
      <c r="D27" s="92">
        <v>1660</v>
      </c>
      <c r="E27" s="51">
        <v>1769</v>
      </c>
      <c r="F27" s="92">
        <v>1660</v>
      </c>
      <c r="G27" s="51">
        <v>1651</v>
      </c>
      <c r="H27" s="221"/>
    </row>
    <row r="28" spans="1:8" ht="12.75">
      <c r="A28" s="48">
        <v>223</v>
      </c>
      <c r="B28" s="33" t="s">
        <v>13</v>
      </c>
      <c r="C28" s="34" t="s">
        <v>218</v>
      </c>
      <c r="D28" s="92">
        <v>500</v>
      </c>
      <c r="E28" s="51">
        <v>588</v>
      </c>
      <c r="F28" s="92">
        <v>1000</v>
      </c>
      <c r="G28" s="51">
        <v>193</v>
      </c>
      <c r="H28" s="221"/>
    </row>
    <row r="29" spans="1:8" ht="12.75">
      <c r="A29" s="48">
        <v>223</v>
      </c>
      <c r="B29" s="53" t="s">
        <v>13</v>
      </c>
      <c r="C29" s="34" t="s">
        <v>219</v>
      </c>
      <c r="D29" s="92">
        <v>8000</v>
      </c>
      <c r="E29" s="51">
        <v>6591</v>
      </c>
      <c r="F29" s="92">
        <v>8000</v>
      </c>
      <c r="G29" s="51">
        <v>2631</v>
      </c>
      <c r="H29" s="221"/>
    </row>
    <row r="30" spans="1:8" ht="12.75">
      <c r="A30" s="48">
        <v>223</v>
      </c>
      <c r="B30" s="53" t="s">
        <v>15</v>
      </c>
      <c r="C30" s="34" t="s">
        <v>220</v>
      </c>
      <c r="D30" s="92">
        <v>1660</v>
      </c>
      <c r="E30" s="51">
        <v>0</v>
      </c>
      <c r="F30" s="92">
        <v>1660</v>
      </c>
      <c r="G30" s="51">
        <v>0</v>
      </c>
      <c r="H30" s="221"/>
    </row>
    <row r="31" spans="1:8" ht="12.75">
      <c r="A31" s="48">
        <v>223</v>
      </c>
      <c r="B31" s="53" t="s">
        <v>34</v>
      </c>
      <c r="C31" s="34" t="s">
        <v>221</v>
      </c>
      <c r="D31" s="51">
        <v>5000</v>
      </c>
      <c r="E31" s="63">
        <v>4038</v>
      </c>
      <c r="F31" s="51">
        <v>5000</v>
      </c>
      <c r="G31" s="63">
        <v>3364</v>
      </c>
      <c r="H31" s="221"/>
    </row>
    <row r="32" spans="1:8" ht="12.75">
      <c r="A32" s="48">
        <v>223</v>
      </c>
      <c r="B32" s="53" t="s">
        <v>34</v>
      </c>
      <c r="C32" s="34" t="s">
        <v>222</v>
      </c>
      <c r="D32" s="51">
        <v>25000</v>
      </c>
      <c r="E32" s="51">
        <v>24652</v>
      </c>
      <c r="F32" s="51">
        <v>25000</v>
      </c>
      <c r="G32" s="51">
        <v>13110</v>
      </c>
      <c r="H32" s="221"/>
    </row>
    <row r="33" spans="1:8" ht="12.75">
      <c r="A33" s="48">
        <v>229</v>
      </c>
      <c r="B33" s="33" t="s">
        <v>37</v>
      </c>
      <c r="C33" s="34" t="s">
        <v>223</v>
      </c>
      <c r="D33" s="51">
        <v>2000</v>
      </c>
      <c r="E33" s="51">
        <v>0</v>
      </c>
      <c r="F33" s="51">
        <v>2000</v>
      </c>
      <c r="G33" s="51">
        <v>0</v>
      </c>
      <c r="H33" s="221"/>
    </row>
    <row r="34" spans="1:8" ht="12.75">
      <c r="A34" s="61"/>
      <c r="B34" s="23"/>
      <c r="C34" s="23"/>
      <c r="D34" s="131"/>
      <c r="E34" s="222"/>
      <c r="F34" s="131"/>
      <c r="G34" s="222"/>
      <c r="H34" s="223"/>
    </row>
    <row r="35" spans="1:8" s="66" customFormat="1" ht="12.75">
      <c r="A35" s="11" t="s">
        <v>224</v>
      </c>
      <c r="B35" s="69"/>
      <c r="C35" s="70"/>
      <c r="D35" s="14">
        <f>D36+D37</f>
        <v>820</v>
      </c>
      <c r="E35" s="14">
        <f>E36+E37+E38</f>
        <v>1208</v>
      </c>
      <c r="F35" s="14">
        <v>540</v>
      </c>
      <c r="G35" s="14">
        <f>G36+G37+G38</f>
        <v>333</v>
      </c>
      <c r="H35" s="224">
        <f>G35/F35*100</f>
        <v>61.66666666666667</v>
      </c>
    </row>
    <row r="36" spans="1:8" s="10" customFormat="1" ht="12.75">
      <c r="A36" s="32">
        <v>242</v>
      </c>
      <c r="B36" s="33"/>
      <c r="C36" s="34" t="s">
        <v>225</v>
      </c>
      <c r="D36" s="227">
        <v>20</v>
      </c>
      <c r="E36" s="227">
        <v>28</v>
      </c>
      <c r="F36" s="227">
        <v>40</v>
      </c>
      <c r="G36" s="227">
        <v>9</v>
      </c>
      <c r="H36" s="228"/>
    </row>
    <row r="37" spans="1:8" ht="12.75">
      <c r="A37" s="229">
        <v>292</v>
      </c>
      <c r="B37" s="230" t="s">
        <v>226</v>
      </c>
      <c r="C37" s="231" t="s">
        <v>227</v>
      </c>
      <c r="D37" s="233">
        <v>800</v>
      </c>
      <c r="E37" s="219">
        <v>1041</v>
      </c>
      <c r="F37" s="233">
        <v>500</v>
      </c>
      <c r="G37" s="219">
        <v>324</v>
      </c>
      <c r="H37" s="220"/>
    </row>
    <row r="38" spans="1:8" ht="12.75">
      <c r="A38" s="234">
        <v>292</v>
      </c>
      <c r="B38" s="235" t="s">
        <v>228</v>
      </c>
      <c r="C38" s="34" t="s">
        <v>229</v>
      </c>
      <c r="D38" s="92"/>
      <c r="E38" s="51">
        <v>139</v>
      </c>
      <c r="F38" s="92"/>
      <c r="G38" s="51"/>
      <c r="H38" s="221"/>
    </row>
    <row r="39" spans="1:8" ht="12.75">
      <c r="A39" s="61"/>
      <c r="B39" s="61"/>
      <c r="C39" s="23"/>
      <c r="D39" s="61"/>
      <c r="E39" s="236"/>
      <c r="F39" s="61"/>
      <c r="G39" s="236"/>
      <c r="H39" s="223"/>
    </row>
    <row r="40" spans="1:8" s="100" customFormat="1" ht="12.75">
      <c r="A40" s="11" t="s">
        <v>230</v>
      </c>
      <c r="B40" s="69"/>
      <c r="C40" s="70"/>
      <c r="D40" s="14">
        <v>447064</v>
      </c>
      <c r="E40" s="14">
        <v>122000</v>
      </c>
      <c r="F40" s="14">
        <v>430600</v>
      </c>
      <c r="G40" s="14">
        <f>G41+G42+G43+G44+G45+G46+G47+G48+G49+G50+G51+G52+G53+G54+G55+G56+G57+G58</f>
        <v>242714.1</v>
      </c>
      <c r="H40" s="224">
        <f>G40/F40*100</f>
        <v>56.366488620529495</v>
      </c>
    </row>
    <row r="41" spans="1:8" s="100" customFormat="1" ht="12.75">
      <c r="A41" s="32">
        <v>312</v>
      </c>
      <c r="B41" s="33" t="s">
        <v>13</v>
      </c>
      <c r="C41" s="34" t="s">
        <v>276</v>
      </c>
      <c r="D41" s="237"/>
      <c r="E41" s="237"/>
      <c r="F41" s="237"/>
      <c r="G41" s="237">
        <v>500</v>
      </c>
      <c r="H41" s="218"/>
    </row>
    <row r="42" spans="1:8" s="100" customFormat="1" ht="12.75">
      <c r="A42" s="32">
        <v>312</v>
      </c>
      <c r="B42" s="33" t="s">
        <v>13</v>
      </c>
      <c r="C42" s="34" t="s">
        <v>231</v>
      </c>
      <c r="D42" s="237">
        <v>370000</v>
      </c>
      <c r="E42" s="237">
        <v>401462</v>
      </c>
      <c r="F42" s="237">
        <v>390000</v>
      </c>
      <c r="G42" s="237">
        <v>205531</v>
      </c>
      <c r="H42" s="218"/>
    </row>
    <row r="43" spans="1:8" ht="12.75">
      <c r="A43" s="48">
        <v>312</v>
      </c>
      <c r="B43" s="53" t="s">
        <v>13</v>
      </c>
      <c r="C43" s="34" t="s">
        <v>273</v>
      </c>
      <c r="D43" s="51"/>
      <c r="E43" s="51"/>
      <c r="F43" s="51"/>
      <c r="G43" s="51">
        <v>1978</v>
      </c>
      <c r="H43" s="221"/>
    </row>
    <row r="44" spans="1:8" ht="12.75">
      <c r="A44" s="48">
        <v>312</v>
      </c>
      <c r="B44" s="53" t="s">
        <v>13</v>
      </c>
      <c r="C44" s="34" t="s">
        <v>232</v>
      </c>
      <c r="D44" s="51">
        <v>4000</v>
      </c>
      <c r="E44" s="51">
        <v>4730</v>
      </c>
      <c r="F44" s="51">
        <v>4000</v>
      </c>
      <c r="G44" s="51">
        <v>2052</v>
      </c>
      <c r="H44" s="221"/>
    </row>
    <row r="45" spans="1:8" ht="12.75">
      <c r="A45" s="48">
        <v>312</v>
      </c>
      <c r="B45" s="53" t="s">
        <v>13</v>
      </c>
      <c r="C45" s="34" t="s">
        <v>263</v>
      </c>
      <c r="D45" s="51"/>
      <c r="E45" s="58">
        <v>2395</v>
      </c>
      <c r="F45" s="51"/>
      <c r="G45" s="58"/>
      <c r="H45" s="226"/>
    </row>
    <row r="46" spans="1:14" ht="12.75">
      <c r="A46" s="48">
        <v>312</v>
      </c>
      <c r="B46" s="53" t="s">
        <v>13</v>
      </c>
      <c r="C46" s="34" t="s">
        <v>233</v>
      </c>
      <c r="D46" s="51">
        <v>10000</v>
      </c>
      <c r="E46" s="58">
        <v>9893</v>
      </c>
      <c r="F46" s="51">
        <v>5000</v>
      </c>
      <c r="G46" s="58">
        <v>1610</v>
      </c>
      <c r="H46" s="226"/>
      <c r="J46" s="238"/>
      <c r="K46" s="239"/>
      <c r="L46" s="240"/>
      <c r="M46" s="240"/>
      <c r="N46" s="240"/>
    </row>
    <row r="47" spans="1:14" s="10" customFormat="1" ht="12.75">
      <c r="A47" s="32">
        <v>312</v>
      </c>
      <c r="B47" s="33" t="s">
        <v>13</v>
      </c>
      <c r="C47" s="34" t="s">
        <v>234</v>
      </c>
      <c r="D47" s="86">
        <v>2500</v>
      </c>
      <c r="E47" s="92">
        <v>1293</v>
      </c>
      <c r="F47" s="86">
        <v>3000</v>
      </c>
      <c r="G47" s="92"/>
      <c r="H47" s="218"/>
      <c r="J47" s="238"/>
      <c r="K47" s="241"/>
      <c r="L47" s="238"/>
      <c r="M47" s="238"/>
      <c r="N47" s="238"/>
    </row>
    <row r="48" spans="1:14" s="10" customFormat="1" ht="12.75">
      <c r="A48" s="32">
        <v>312</v>
      </c>
      <c r="B48" s="33" t="s">
        <v>13</v>
      </c>
      <c r="C48" s="34" t="s">
        <v>235</v>
      </c>
      <c r="D48" s="232">
        <v>133</v>
      </c>
      <c r="E48" s="233">
        <v>0</v>
      </c>
      <c r="F48" s="232">
        <v>150</v>
      </c>
      <c r="G48" s="233"/>
      <c r="H48" s="242"/>
      <c r="J48" s="238"/>
      <c r="K48" s="241"/>
      <c r="L48" s="238"/>
      <c r="M48" s="238"/>
      <c r="N48" s="238"/>
    </row>
    <row r="49" spans="1:14" s="10" customFormat="1" ht="12.75">
      <c r="A49" s="32">
        <v>312</v>
      </c>
      <c r="B49" s="33" t="s">
        <v>236</v>
      </c>
      <c r="C49" s="34" t="s">
        <v>237</v>
      </c>
      <c r="D49" s="232">
        <v>431</v>
      </c>
      <c r="E49" s="233">
        <v>431</v>
      </c>
      <c r="F49" s="232">
        <v>450</v>
      </c>
      <c r="G49" s="233"/>
      <c r="H49" s="242"/>
      <c r="J49" s="238"/>
      <c r="K49" s="241"/>
      <c r="L49" s="238"/>
      <c r="M49" s="238"/>
      <c r="N49" s="238"/>
    </row>
    <row r="50" spans="1:14" s="10" customFormat="1" ht="12.75">
      <c r="A50" s="32">
        <v>312</v>
      </c>
      <c r="B50" s="33" t="s">
        <v>13</v>
      </c>
      <c r="C50" s="34" t="s">
        <v>238</v>
      </c>
      <c r="D50" s="232">
        <v>0</v>
      </c>
      <c r="E50" s="233">
        <v>0</v>
      </c>
      <c r="F50" s="232">
        <v>0</v>
      </c>
      <c r="G50" s="233"/>
      <c r="H50" s="242"/>
      <c r="J50" s="238"/>
      <c r="K50" s="241"/>
      <c r="L50" s="238"/>
      <c r="M50" s="238"/>
      <c r="N50" s="238"/>
    </row>
    <row r="51" spans="1:14" s="10" customFormat="1" ht="12.75">
      <c r="A51" s="32">
        <v>312</v>
      </c>
      <c r="B51" s="33" t="s">
        <v>13</v>
      </c>
      <c r="C51" s="34" t="s">
        <v>239</v>
      </c>
      <c r="D51" s="232">
        <v>4000</v>
      </c>
      <c r="E51" s="233">
        <v>4021</v>
      </c>
      <c r="F51" s="232">
        <v>4000</v>
      </c>
      <c r="G51" s="233">
        <v>3900</v>
      </c>
      <c r="H51" s="242"/>
      <c r="J51" s="238"/>
      <c r="K51" s="241"/>
      <c r="L51" s="238"/>
      <c r="M51" s="238"/>
      <c r="N51" s="238"/>
    </row>
    <row r="52" spans="1:14" s="10" customFormat="1" ht="12.75" customHeight="1">
      <c r="A52" s="32">
        <v>312</v>
      </c>
      <c r="B52" s="33" t="s">
        <v>13</v>
      </c>
      <c r="C52" s="34" t="s">
        <v>240</v>
      </c>
      <c r="D52" s="232">
        <v>8000</v>
      </c>
      <c r="E52" s="233">
        <v>8030</v>
      </c>
      <c r="F52" s="232">
        <v>8000</v>
      </c>
      <c r="G52" s="233">
        <v>4788</v>
      </c>
      <c r="H52" s="242"/>
      <c r="J52" s="243"/>
      <c r="K52" s="241"/>
      <c r="L52" s="241"/>
      <c r="M52" s="238"/>
      <c r="N52" s="244"/>
    </row>
    <row r="53" spans="1:14" s="10" customFormat="1" ht="12.75">
      <c r="A53" s="32">
        <v>312</v>
      </c>
      <c r="B53" s="33" t="s">
        <v>13</v>
      </c>
      <c r="C53" s="34" t="s">
        <v>262</v>
      </c>
      <c r="D53" s="86">
        <v>2000</v>
      </c>
      <c r="E53" s="92">
        <v>1956</v>
      </c>
      <c r="F53" s="86">
        <v>2000</v>
      </c>
      <c r="G53" s="92">
        <v>500</v>
      </c>
      <c r="H53" s="218"/>
      <c r="J53" s="112"/>
      <c r="L53" s="112"/>
      <c r="M53" s="112"/>
      <c r="N53" s="112"/>
    </row>
    <row r="54" spans="1:8" s="10" customFormat="1" ht="12.75">
      <c r="A54" s="32">
        <v>312</v>
      </c>
      <c r="B54" s="33" t="s">
        <v>13</v>
      </c>
      <c r="C54" s="34" t="s">
        <v>241</v>
      </c>
      <c r="D54" s="86">
        <v>11000</v>
      </c>
      <c r="E54" s="92">
        <v>9770</v>
      </c>
      <c r="F54" s="86">
        <v>11000</v>
      </c>
      <c r="G54" s="92">
        <v>5437</v>
      </c>
      <c r="H54" s="218"/>
    </row>
    <row r="55" spans="1:8" s="10" customFormat="1" ht="12.75">
      <c r="A55" s="32">
        <v>312</v>
      </c>
      <c r="B55" s="33" t="s">
        <v>13</v>
      </c>
      <c r="C55" s="34" t="s">
        <v>242</v>
      </c>
      <c r="D55" s="86">
        <v>3000</v>
      </c>
      <c r="E55" s="92">
        <v>2854</v>
      </c>
      <c r="F55" s="86">
        <v>3000</v>
      </c>
      <c r="G55" s="92">
        <v>1493.1</v>
      </c>
      <c r="H55" s="218"/>
    </row>
    <row r="56" spans="1:8" s="10" customFormat="1" ht="12.75">
      <c r="A56" s="245">
        <v>312</v>
      </c>
      <c r="B56" s="246" t="s">
        <v>13</v>
      </c>
      <c r="C56" s="231" t="s">
        <v>243</v>
      </c>
      <c r="D56" s="232">
        <v>0</v>
      </c>
      <c r="E56" s="233">
        <v>0</v>
      </c>
      <c r="F56" s="232">
        <v>0</v>
      </c>
      <c r="G56" s="233"/>
      <c r="H56" s="242"/>
    </row>
    <row r="57" spans="1:8" s="10" customFormat="1" ht="12.75">
      <c r="A57" s="32">
        <v>312</v>
      </c>
      <c r="B57" s="33" t="s">
        <v>13</v>
      </c>
      <c r="C57" s="34" t="s">
        <v>244</v>
      </c>
      <c r="D57" s="86">
        <v>32000</v>
      </c>
      <c r="E57" s="92">
        <v>31399</v>
      </c>
      <c r="F57" s="86"/>
      <c r="G57" s="92"/>
      <c r="H57" s="218"/>
    </row>
    <row r="58" spans="1:8" s="10" customFormat="1" ht="12.75">
      <c r="A58" s="32">
        <v>411</v>
      </c>
      <c r="B58" s="33" t="s">
        <v>23</v>
      </c>
      <c r="C58" s="34" t="s">
        <v>277</v>
      </c>
      <c r="D58" s="86"/>
      <c r="E58" s="92">
        <v>45228</v>
      </c>
      <c r="F58" s="86"/>
      <c r="G58" s="92">
        <v>14925</v>
      </c>
      <c r="H58" s="218"/>
    </row>
    <row r="59" spans="1:8" s="10" customFormat="1" ht="12.75">
      <c r="A59" s="23"/>
      <c r="B59" s="23"/>
      <c r="C59" s="23"/>
      <c r="D59" s="140"/>
      <c r="E59" s="140"/>
      <c r="F59" s="140"/>
      <c r="G59" s="141"/>
      <c r="H59" s="247"/>
    </row>
    <row r="60" spans="1:8" s="10" customFormat="1" ht="22.5">
      <c r="A60" s="5" t="s">
        <v>192</v>
      </c>
      <c r="B60" s="6"/>
      <c r="C60" s="7"/>
      <c r="D60" s="8" t="s">
        <v>2</v>
      </c>
      <c r="E60" s="8" t="s">
        <v>3</v>
      </c>
      <c r="F60" s="8" t="s">
        <v>267</v>
      </c>
      <c r="G60" s="8" t="s">
        <v>268</v>
      </c>
      <c r="H60" s="213" t="s">
        <v>4</v>
      </c>
    </row>
    <row r="61" spans="1:8" s="66" customFormat="1" ht="12.75">
      <c r="A61" s="11" t="s">
        <v>245</v>
      </c>
      <c r="B61" s="69"/>
      <c r="C61" s="70"/>
      <c r="D61" s="71">
        <f>D62</f>
        <v>6000</v>
      </c>
      <c r="E61" s="14">
        <v>6428</v>
      </c>
      <c r="F61" s="71"/>
      <c r="G61" s="14"/>
      <c r="H61" s="248"/>
    </row>
    <row r="62" spans="1:8" s="10" customFormat="1" ht="12.75">
      <c r="A62" s="32">
        <v>341</v>
      </c>
      <c r="B62" s="33"/>
      <c r="C62" s="34" t="s">
        <v>246</v>
      </c>
      <c r="D62" s="92">
        <v>6000</v>
      </c>
      <c r="E62" s="92">
        <v>6428</v>
      </c>
      <c r="F62" s="92"/>
      <c r="G62" s="92"/>
      <c r="H62" s="218"/>
    </row>
    <row r="63" spans="1:8" s="3" customFormat="1" ht="12.75">
      <c r="A63" s="174" t="s">
        <v>247</v>
      </c>
      <c r="B63" s="249"/>
      <c r="C63" s="176"/>
      <c r="D63" s="177">
        <f>D4+D11+D18+D25+D35+D40+D61</f>
        <v>1295595</v>
      </c>
      <c r="E63" s="177">
        <f>E4+E11+E18+E25+E35+E40+E61</f>
        <v>967462.86</v>
      </c>
      <c r="F63" s="177">
        <f>F4+F11+F18+F25+F35+F40+F61</f>
        <v>1372873</v>
      </c>
      <c r="G63" s="177">
        <f>G4+G11+G18+G25+G35+G40+G61</f>
        <v>556984.43</v>
      </c>
      <c r="H63" s="250">
        <f>G63/F63*100</f>
        <v>40.57071775757846</v>
      </c>
    </row>
    <row r="64" ht="12.75" customHeight="1"/>
    <row r="65" ht="12.75" customHeight="1"/>
    <row r="66" spans="1:8" s="10" customFormat="1" ht="22.5" customHeight="1">
      <c r="A66" s="5" t="s">
        <v>193</v>
      </c>
      <c r="B66" s="6"/>
      <c r="C66" s="7"/>
      <c r="D66" s="8" t="s">
        <v>2</v>
      </c>
      <c r="E66" s="8" t="s">
        <v>3</v>
      </c>
      <c r="F66" s="8" t="s">
        <v>267</v>
      </c>
      <c r="G66" s="8" t="s">
        <v>268</v>
      </c>
      <c r="H66" s="251" t="s">
        <v>4</v>
      </c>
    </row>
    <row r="67" spans="1:8" ht="12.75">
      <c r="A67" s="48">
        <v>231</v>
      </c>
      <c r="B67" s="53"/>
      <c r="C67" s="252" t="s">
        <v>248</v>
      </c>
      <c r="D67" s="210">
        <v>500</v>
      </c>
      <c r="E67" s="51">
        <v>464</v>
      </c>
      <c r="F67" s="210"/>
      <c r="G67" s="51">
        <v>120</v>
      </c>
      <c r="H67" s="221"/>
    </row>
    <row r="68" spans="1:8" ht="12.75">
      <c r="A68" s="48">
        <v>233</v>
      </c>
      <c r="B68" s="53"/>
      <c r="C68" s="252" t="s">
        <v>249</v>
      </c>
      <c r="D68" s="64">
        <v>3500</v>
      </c>
      <c r="E68" s="64">
        <v>3340</v>
      </c>
      <c r="F68" s="64">
        <v>10000</v>
      </c>
      <c r="G68" s="64"/>
      <c r="H68" s="221"/>
    </row>
    <row r="69" spans="1:8" ht="12.75">
      <c r="A69" s="48">
        <v>322</v>
      </c>
      <c r="B69" s="53"/>
      <c r="C69" s="252" t="s">
        <v>250</v>
      </c>
      <c r="D69" s="64">
        <v>30000</v>
      </c>
      <c r="E69" s="64">
        <v>26555</v>
      </c>
      <c r="F69" s="64">
        <v>0</v>
      </c>
      <c r="G69" s="64">
        <v>6639</v>
      </c>
      <c r="H69" s="221"/>
    </row>
    <row r="70" spans="1:13" ht="12.75">
      <c r="A70" s="48">
        <v>322</v>
      </c>
      <c r="B70" s="53"/>
      <c r="C70" s="252" t="s">
        <v>251</v>
      </c>
      <c r="D70" s="51">
        <v>0</v>
      </c>
      <c r="E70" s="64"/>
      <c r="F70" s="51">
        <v>250000</v>
      </c>
      <c r="G70" s="64"/>
      <c r="H70" s="221"/>
      <c r="K70"/>
      <c r="L70"/>
      <c r="M70" s="254"/>
    </row>
    <row r="71" spans="1:8" ht="12.75">
      <c r="A71" s="48">
        <v>322</v>
      </c>
      <c r="B71" s="53"/>
      <c r="C71" s="252" t="s">
        <v>269</v>
      </c>
      <c r="D71" s="64">
        <v>0</v>
      </c>
      <c r="E71" s="64"/>
      <c r="F71" s="64">
        <v>65000</v>
      </c>
      <c r="G71" s="64"/>
      <c r="H71" s="221"/>
    </row>
    <row r="72" spans="1:8" ht="12.75">
      <c r="A72" s="48">
        <v>322</v>
      </c>
      <c r="B72" s="53"/>
      <c r="C72" s="252" t="s">
        <v>270</v>
      </c>
      <c r="D72" s="64"/>
      <c r="E72" s="64"/>
      <c r="F72" s="64">
        <v>670000</v>
      </c>
      <c r="G72" s="64"/>
      <c r="H72" s="221"/>
    </row>
    <row r="73" spans="1:8" ht="12.75">
      <c r="A73" s="48">
        <v>332</v>
      </c>
      <c r="B73" s="53"/>
      <c r="C73" s="252" t="s">
        <v>252</v>
      </c>
      <c r="D73" s="64">
        <v>0</v>
      </c>
      <c r="E73" s="64"/>
      <c r="F73" s="64">
        <v>660000</v>
      </c>
      <c r="G73" s="64"/>
      <c r="H73" s="221"/>
    </row>
    <row r="74" spans="1:8" ht="12.75">
      <c r="A74" s="229">
        <v>332</v>
      </c>
      <c r="B74" s="230"/>
      <c r="C74" s="255" t="s">
        <v>253</v>
      </c>
      <c r="D74" s="256">
        <v>0</v>
      </c>
      <c r="E74" s="256"/>
      <c r="F74" s="256">
        <v>265000</v>
      </c>
      <c r="G74" s="256"/>
      <c r="H74" s="220"/>
    </row>
    <row r="75" spans="1:8" ht="12.75">
      <c r="A75" s="174" t="s">
        <v>254</v>
      </c>
      <c r="B75" s="175"/>
      <c r="C75" s="176"/>
      <c r="D75" s="177">
        <f>D67+D68+D69+D70+D71+D73+D74</f>
        <v>34000</v>
      </c>
      <c r="E75" s="177">
        <f>E67+E68+E69+E70+E71+E73+E74</f>
        <v>30359</v>
      </c>
      <c r="F75" s="177">
        <f>F67+F68+F69+F70+F71+F73+F74+F72</f>
        <v>1920000</v>
      </c>
      <c r="G75" s="177">
        <f>G67+G68+G69+G70+G71+G73+G74</f>
        <v>6759</v>
      </c>
      <c r="H75" s="257">
        <f>G75/F75*100</f>
        <v>0.35203125</v>
      </c>
    </row>
    <row r="78" spans="1:8" ht="22.5" customHeight="1">
      <c r="A78" s="5" t="s">
        <v>194</v>
      </c>
      <c r="B78" s="6"/>
      <c r="C78" s="7"/>
      <c r="D78" s="8" t="s">
        <v>2</v>
      </c>
      <c r="E78" s="8" t="s">
        <v>3</v>
      </c>
      <c r="F78" s="8" t="s">
        <v>267</v>
      </c>
      <c r="G78" s="8" t="s">
        <v>268</v>
      </c>
      <c r="H78" s="251" t="s">
        <v>4</v>
      </c>
    </row>
    <row r="79" spans="1:8" s="100" customFormat="1" ht="12.75">
      <c r="A79" s="182" t="s">
        <v>255</v>
      </c>
      <c r="B79" s="183"/>
      <c r="C79" s="184"/>
      <c r="D79" s="278">
        <v>32132</v>
      </c>
      <c r="E79" s="258">
        <f>E80+E81+E82</f>
        <v>0</v>
      </c>
      <c r="F79" s="278"/>
      <c r="G79" s="258">
        <f>G80+G81+G82</f>
        <v>0</v>
      </c>
      <c r="H79" s="259"/>
    </row>
    <row r="80" spans="1:8" ht="12.75">
      <c r="A80" s="48">
        <v>453</v>
      </c>
      <c r="B80" s="53"/>
      <c r="C80" s="50" t="s">
        <v>256</v>
      </c>
      <c r="D80" s="253"/>
      <c r="E80" s="253"/>
      <c r="F80" s="253"/>
      <c r="G80" s="253"/>
      <c r="H80" s="221"/>
    </row>
    <row r="81" spans="1:8" ht="12.75">
      <c r="A81" s="48">
        <v>454</v>
      </c>
      <c r="B81" s="53" t="s">
        <v>13</v>
      </c>
      <c r="C81" s="50" t="s">
        <v>257</v>
      </c>
      <c r="D81" s="51">
        <v>32132</v>
      </c>
      <c r="E81" s="253"/>
      <c r="F81" s="51"/>
      <c r="G81" s="253"/>
      <c r="H81" s="221"/>
    </row>
    <row r="82" spans="1:8" ht="12.75">
      <c r="A82" s="48">
        <v>454</v>
      </c>
      <c r="B82" s="53" t="s">
        <v>15</v>
      </c>
      <c r="C82" s="50" t="s">
        <v>258</v>
      </c>
      <c r="D82" s="253"/>
      <c r="E82" s="253"/>
      <c r="F82" s="253"/>
      <c r="G82" s="253"/>
      <c r="H82" s="221"/>
    </row>
    <row r="83" spans="1:8" s="100" customFormat="1" ht="12.75">
      <c r="A83" s="182" t="s">
        <v>259</v>
      </c>
      <c r="B83" s="183"/>
      <c r="C83" s="184"/>
      <c r="D83" s="258">
        <f>D84+D85</f>
        <v>0</v>
      </c>
      <c r="E83" s="258">
        <f>E84+E85</f>
        <v>0</v>
      </c>
      <c r="F83" s="258">
        <f>F84+F85</f>
        <v>0</v>
      </c>
      <c r="G83" s="258">
        <f>G84+G85</f>
        <v>0</v>
      </c>
      <c r="H83" s="259"/>
    </row>
    <row r="84" spans="1:8" ht="12.75">
      <c r="A84" s="48">
        <v>513</v>
      </c>
      <c r="B84" s="53" t="s">
        <v>15</v>
      </c>
      <c r="C84" s="50" t="s">
        <v>260</v>
      </c>
      <c r="D84" s="253"/>
      <c r="E84" s="88"/>
      <c r="F84" s="253"/>
      <c r="G84" s="88"/>
      <c r="H84" s="221"/>
    </row>
    <row r="85" spans="1:8" ht="12.75">
      <c r="A85" s="229">
        <v>514</v>
      </c>
      <c r="B85" s="230" t="s">
        <v>15</v>
      </c>
      <c r="C85" s="255" t="s">
        <v>261</v>
      </c>
      <c r="D85" s="260"/>
      <c r="E85" s="260"/>
      <c r="F85" s="260"/>
      <c r="G85" s="260"/>
      <c r="H85" s="220"/>
    </row>
    <row r="86" spans="1:8" ht="12.75">
      <c r="A86" s="174" t="s">
        <v>194</v>
      </c>
      <c r="B86" s="175"/>
      <c r="C86" s="176"/>
      <c r="D86" s="261">
        <f>D79+D83</f>
        <v>32132</v>
      </c>
      <c r="E86" s="262">
        <f>E79+E83</f>
        <v>0</v>
      </c>
      <c r="F86" s="261">
        <f>F79+F83</f>
        <v>0</v>
      </c>
      <c r="G86" s="262">
        <f>G79+G83</f>
        <v>0</v>
      </c>
      <c r="H86" s="257">
        <f>0</f>
        <v>0</v>
      </c>
    </row>
    <row r="87" spans="1:8" ht="12.75">
      <c r="A87" s="61"/>
      <c r="B87" s="61"/>
      <c r="C87" s="61"/>
      <c r="D87" s="61"/>
      <c r="E87" s="61"/>
      <c r="F87" s="61"/>
      <c r="G87" s="61"/>
      <c r="H87" s="223"/>
    </row>
    <row r="88" spans="1:8" ht="12.75">
      <c r="A88" s="61"/>
      <c r="B88" s="61"/>
      <c r="C88" s="61"/>
      <c r="D88" s="61"/>
      <c r="E88" s="61"/>
      <c r="F88" s="61"/>
      <c r="G88" s="61"/>
      <c r="H88" s="223"/>
    </row>
    <row r="89" ht="12.75">
      <c r="H89" s="211" t="s">
        <v>4</v>
      </c>
    </row>
    <row r="90" spans="1:8" ht="14.25">
      <c r="A90" s="203" t="s">
        <v>192</v>
      </c>
      <c r="B90" s="204"/>
      <c r="C90" s="205"/>
      <c r="D90" s="51">
        <f>D63</f>
        <v>1295595</v>
      </c>
      <c r="E90" s="51">
        <f>E4+E11+E18+E25+E35+E40+E61</f>
        <v>967462.86</v>
      </c>
      <c r="F90" s="51">
        <f>F63</f>
        <v>1372873</v>
      </c>
      <c r="G90" s="51">
        <f>G4+G11+G18+G25+G35+G40+G61</f>
        <v>556984.43</v>
      </c>
      <c r="H90" s="280">
        <f>G90/F90*100</f>
        <v>40.57071775757846</v>
      </c>
    </row>
    <row r="91" spans="1:8" ht="14.25">
      <c r="A91" s="203" t="s">
        <v>193</v>
      </c>
      <c r="B91" s="204"/>
      <c r="C91" s="205"/>
      <c r="D91" s="51">
        <f>D75</f>
        <v>34000</v>
      </c>
      <c r="E91" s="51">
        <v>30359</v>
      </c>
      <c r="F91" s="51">
        <f>F75</f>
        <v>1920000</v>
      </c>
      <c r="G91" s="51">
        <f>G75</f>
        <v>6759</v>
      </c>
      <c r="H91" s="221">
        <f>G91/F91*100</f>
        <v>0.35203125</v>
      </c>
    </row>
    <row r="92" spans="1:8" ht="14.25">
      <c r="A92" s="203" t="s">
        <v>194</v>
      </c>
      <c r="B92" s="204"/>
      <c r="C92" s="205"/>
      <c r="D92" s="210">
        <f>D86</f>
        <v>32132</v>
      </c>
      <c r="E92" s="51">
        <f>E86</f>
        <v>0</v>
      </c>
      <c r="F92" s="210">
        <f>F86</f>
        <v>0</v>
      </c>
      <c r="G92" s="51">
        <f>G86</f>
        <v>0</v>
      </c>
      <c r="H92" s="221">
        <v>0</v>
      </c>
    </row>
    <row r="93" spans="1:8" ht="14.25">
      <c r="A93" s="203" t="s">
        <v>195</v>
      </c>
      <c r="B93" s="204"/>
      <c r="C93" s="205"/>
      <c r="D93" s="210"/>
      <c r="E93" s="210"/>
      <c r="F93" s="210"/>
      <c r="G93" s="210"/>
      <c r="H93" s="221"/>
    </row>
    <row r="94" spans="1:8" ht="15">
      <c r="A94" s="198" t="s">
        <v>196</v>
      </c>
      <c r="B94" s="206"/>
      <c r="C94" s="200"/>
      <c r="D94" s="263">
        <f>SUM(D90:D93)</f>
        <v>1361727</v>
      </c>
      <c r="E94" s="263">
        <f>SUM(E90:E93)</f>
        <v>997821.86</v>
      </c>
      <c r="F94" s="263">
        <f>SUM(F90:F93)</f>
        <v>3292873</v>
      </c>
      <c r="G94" s="263">
        <f>G63+G75+G86</f>
        <v>563743.43</v>
      </c>
      <c r="H94" s="264">
        <f>G94/F94*100</f>
        <v>17.120108488848494</v>
      </c>
    </row>
  </sheetData>
  <mergeCells count="1">
    <mergeCell ref="A1:E1"/>
  </mergeCells>
  <printOptions/>
  <pageMargins left="0.5902777777777778" right="0.5902777777777778" top="0.7875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2010-02-12T10:11:26Z</cp:lastPrinted>
  <dcterms:created xsi:type="dcterms:W3CDTF">2010-02-10T08:43:15Z</dcterms:created>
  <dcterms:modified xsi:type="dcterms:W3CDTF">2010-09-21T06:47:42Z</dcterms:modified>
  <cp:category/>
  <cp:version/>
  <cp:contentType/>
  <cp:contentStatus/>
</cp:coreProperties>
</file>